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30" windowHeight="9660" activeTab="0"/>
  </bookViews>
  <sheets>
    <sheet name="budg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Catherine A Cuppett</author>
  </authors>
  <commentList>
    <comment ref="E6" authorId="0">
      <text>
        <r>
          <rPr>
            <b/>
            <sz val="9"/>
            <rFont val="Tahoma"/>
            <family val="2"/>
          </rPr>
          <t>Catherine A Cuppett:</t>
        </r>
        <r>
          <rPr>
            <sz val="9"/>
            <rFont val="Tahoma"/>
            <family val="2"/>
          </rPr>
          <t xml:space="preserve">
Fringe benefit rates are in a table below and changed depending on base salary</t>
        </r>
      </text>
    </comment>
    <comment ref="E8" authorId="0">
      <text>
        <r>
          <rPr>
            <b/>
            <sz val="9"/>
            <rFont val="Tahoma"/>
            <family val="2"/>
          </rPr>
          <t>Catherine A Cuppett:</t>
        </r>
        <r>
          <rPr>
            <sz val="9"/>
            <rFont val="Tahoma"/>
            <family val="2"/>
          </rPr>
          <t xml:space="preserve">
Fringe benefit rates are in a table below and changed depending on base salary</t>
        </r>
      </text>
    </comment>
    <comment ref="E11" authorId="0">
      <text>
        <r>
          <rPr>
            <b/>
            <sz val="9"/>
            <rFont val="Tahoma"/>
            <family val="2"/>
          </rPr>
          <t>Catherine A Cuppett:</t>
        </r>
        <r>
          <rPr>
            <sz val="9"/>
            <rFont val="Tahoma"/>
            <family val="2"/>
          </rPr>
          <t xml:space="preserve">
Fringe benefit rates are in a table below and changed depending on base salary</t>
        </r>
      </text>
    </comment>
    <comment ref="E19" authorId="0">
      <text>
        <r>
          <rPr>
            <b/>
            <sz val="9"/>
            <rFont val="Tahoma"/>
            <family val="2"/>
          </rPr>
          <t>Catherine A Cuppett:</t>
        </r>
        <r>
          <rPr>
            <sz val="9"/>
            <rFont val="Tahoma"/>
            <family val="2"/>
          </rPr>
          <t xml:space="preserve">
Fringe benefit rates are in a table below and changed depending on base salary</t>
        </r>
      </text>
    </comment>
    <comment ref="C64" authorId="0">
      <text>
        <r>
          <rPr>
            <b/>
            <sz val="9"/>
            <rFont val="Tahoma"/>
            <family val="2"/>
          </rPr>
          <t>Catherine A Cuppett:</t>
        </r>
        <r>
          <rPr>
            <sz val="9"/>
            <rFont val="Tahoma"/>
            <family val="2"/>
          </rPr>
          <t xml:space="preserve">
indirect cost rates vary but college. Check table below</t>
        </r>
      </text>
    </comment>
    <comment ref="C5" authorId="0">
      <text>
        <r>
          <rPr>
            <b/>
            <sz val="9"/>
            <rFont val="Tahoma"/>
            <family val="2"/>
          </rPr>
          <t>Catherine A Cuppett:</t>
        </r>
        <r>
          <rPr>
            <sz val="9"/>
            <rFont val="Tahoma"/>
            <family val="2"/>
          </rPr>
          <t xml:space="preserve">
enter base salary here for 9 month appointment</t>
        </r>
      </text>
    </comment>
    <comment ref="F5" authorId="0">
      <text>
        <r>
          <rPr>
            <b/>
            <sz val="9"/>
            <rFont val="Tahoma"/>
            <family val="2"/>
          </rPr>
          <t>Catherine A Cuppett:</t>
        </r>
        <r>
          <rPr>
            <sz val="9"/>
            <rFont val="Tahoma"/>
            <family val="2"/>
          </rPr>
          <t xml:space="preserve">
enter percent effort here where 11.11% equals 1 academic month</t>
        </r>
      </text>
    </comment>
    <comment ref="C10" authorId="0">
      <text>
        <r>
          <rPr>
            <b/>
            <sz val="9"/>
            <rFont val="Tahoma"/>
            <family val="2"/>
          </rPr>
          <t>Catherine A Cuppett:</t>
        </r>
        <r>
          <rPr>
            <sz val="9"/>
            <rFont val="Tahoma"/>
            <family val="2"/>
          </rPr>
          <t xml:space="preserve">
enter base pay here for 9 month appointment</t>
        </r>
      </text>
    </comment>
    <comment ref="C18" authorId="0">
      <text>
        <r>
          <rPr>
            <b/>
            <sz val="9"/>
            <rFont val="Tahoma"/>
            <family val="2"/>
          </rPr>
          <t>Catherine A Cuppett:</t>
        </r>
        <r>
          <rPr>
            <sz val="9"/>
            <rFont val="Tahoma"/>
            <family val="2"/>
          </rPr>
          <t xml:space="preserve">
enter base pay here for 12 month appointment</t>
        </r>
      </text>
    </comment>
    <comment ref="F7" authorId="0">
      <text>
        <r>
          <rPr>
            <b/>
            <sz val="9"/>
            <rFont val="Tahoma"/>
            <family val="2"/>
          </rPr>
          <t>Catherine A Cuppett:</t>
        </r>
        <r>
          <rPr>
            <sz val="9"/>
            <rFont val="Tahoma"/>
            <family val="2"/>
          </rPr>
          <t xml:space="preserve">
enter % effort in the summer 33.33% = 1 suummer month.</t>
        </r>
      </text>
    </comment>
    <comment ref="F10" authorId="0">
      <text>
        <r>
          <rPr>
            <b/>
            <sz val="9"/>
            <rFont val="Tahoma"/>
            <family val="2"/>
          </rPr>
          <t>Catherine A Cuppett:</t>
        </r>
        <r>
          <rPr>
            <sz val="9"/>
            <rFont val="Tahoma"/>
            <family val="2"/>
          </rPr>
          <t xml:space="preserve">
enter % effort here where 11.11%=1 academic month</t>
        </r>
      </text>
    </comment>
    <comment ref="F12" authorId="0">
      <text>
        <r>
          <rPr>
            <b/>
            <sz val="9"/>
            <rFont val="Tahoma"/>
            <family val="2"/>
          </rPr>
          <t>Catherine A Cuppett:</t>
        </r>
        <r>
          <rPr>
            <sz val="9"/>
            <rFont val="Tahoma"/>
            <family val="2"/>
          </rPr>
          <t xml:space="preserve">
enter percent summer effort here where 33.33% = 1 summer month</t>
        </r>
      </text>
    </comment>
    <comment ref="F18" authorId="0">
      <text>
        <r>
          <rPr>
            <b/>
            <sz val="9"/>
            <rFont val="Tahoma"/>
            <family val="2"/>
          </rPr>
          <t>Catherine A Cuppett:</t>
        </r>
        <r>
          <rPr>
            <sz val="9"/>
            <rFont val="Tahoma"/>
            <family val="2"/>
          </rPr>
          <t xml:space="preserve">
enter % effort here where 8.33% = 1 calendar month</t>
        </r>
      </text>
    </comment>
    <comment ref="B22" authorId="0">
      <text>
        <r>
          <rPr>
            <b/>
            <sz val="9"/>
            <rFont val="Tahoma"/>
            <family val="2"/>
          </rPr>
          <t>Catherine A Cuppett:</t>
        </r>
        <r>
          <rPr>
            <sz val="9"/>
            <rFont val="Tahoma"/>
            <family val="2"/>
          </rPr>
          <t xml:space="preserve">
enter number of GA's at this pay rate </t>
        </r>
      </text>
    </comment>
    <comment ref="B24" authorId="0">
      <text>
        <r>
          <rPr>
            <b/>
            <sz val="9"/>
            <rFont val="Tahoma"/>
            <family val="2"/>
          </rPr>
          <t>Catherine A Cuppett:</t>
        </r>
        <r>
          <rPr>
            <sz val="9"/>
            <rFont val="Tahoma"/>
            <family val="2"/>
          </rPr>
          <t xml:space="preserve">
enter number of GA's at this pay rate</t>
        </r>
      </text>
    </comment>
    <comment ref="F22" authorId="0">
      <text>
        <r>
          <rPr>
            <b/>
            <sz val="9"/>
            <rFont val="Tahoma"/>
            <family val="2"/>
          </rPr>
          <t>Catherine A Cuppett:</t>
        </r>
        <r>
          <rPr>
            <sz val="9"/>
            <rFont val="Tahoma"/>
            <family val="2"/>
          </rPr>
          <t xml:space="preserve">
enter % time of GA here</t>
        </r>
      </text>
    </comment>
    <comment ref="F24" authorId="0">
      <text>
        <r>
          <rPr>
            <b/>
            <sz val="9"/>
            <rFont val="Tahoma"/>
            <family val="2"/>
          </rPr>
          <t>Catherine A Cuppett:</t>
        </r>
        <r>
          <rPr>
            <sz val="9"/>
            <rFont val="Tahoma"/>
            <family val="2"/>
          </rPr>
          <t xml:space="preserve">
enter % time of GA here</t>
        </r>
      </text>
    </comment>
    <comment ref="C22" authorId="0">
      <text>
        <r>
          <rPr>
            <b/>
            <sz val="9"/>
            <rFont val="Tahoma"/>
            <family val="2"/>
          </rPr>
          <t>Catherine A Cuppett:</t>
        </r>
        <r>
          <rPr>
            <sz val="9"/>
            <rFont val="Tahoma"/>
            <family val="2"/>
          </rPr>
          <t xml:space="preserve">
enter the base salary of the GA here</t>
        </r>
      </text>
    </comment>
    <comment ref="C24" authorId="0">
      <text>
        <r>
          <rPr>
            <b/>
            <sz val="9"/>
            <rFont val="Tahoma"/>
            <family val="2"/>
          </rPr>
          <t>Catherine A Cuppett:</t>
        </r>
        <r>
          <rPr>
            <sz val="9"/>
            <rFont val="Tahoma"/>
            <family val="2"/>
          </rPr>
          <t xml:space="preserve">
enter the base salary of the GA here</t>
        </r>
      </text>
    </comment>
    <comment ref="J32" authorId="0">
      <text>
        <r>
          <rPr>
            <b/>
            <sz val="9"/>
            <rFont val="Tahoma"/>
            <family val="2"/>
          </rPr>
          <t>Catherine A Cuppett:</t>
        </r>
        <r>
          <rPr>
            <sz val="9"/>
            <rFont val="Tahoma"/>
            <family val="2"/>
          </rPr>
          <t xml:space="preserve">
enter amounts of items directly into the light blue boxes for each year</t>
        </r>
      </text>
    </comment>
    <comment ref="C15" authorId="0">
      <text>
        <r>
          <rPr>
            <b/>
            <sz val="9"/>
            <rFont val="Tahoma"/>
            <family val="2"/>
          </rPr>
          <t>Catherine A Cuppett:</t>
        </r>
        <r>
          <rPr>
            <sz val="9"/>
            <rFont val="Tahoma"/>
            <family val="2"/>
          </rPr>
          <t xml:space="preserve">
enter base pay here for 12 month appointment</t>
        </r>
      </text>
    </comment>
    <comment ref="E16" authorId="0">
      <text>
        <r>
          <rPr>
            <b/>
            <sz val="9"/>
            <rFont val="Tahoma"/>
            <family val="2"/>
          </rPr>
          <t>Catherine A Cuppett:</t>
        </r>
        <r>
          <rPr>
            <sz val="9"/>
            <rFont val="Tahoma"/>
            <family val="2"/>
          </rPr>
          <t xml:space="preserve">
Fringe benefit rates are in a table below and changed depending on base salary</t>
        </r>
      </text>
    </comment>
    <comment ref="J15" authorId="0">
      <text>
        <r>
          <rPr>
            <b/>
            <sz val="9"/>
            <rFont val="Tahoma"/>
            <family val="2"/>
          </rPr>
          <t>Catherine A Cuppett:</t>
        </r>
        <r>
          <rPr>
            <sz val="9"/>
            <rFont val="Tahoma"/>
            <family val="2"/>
          </rPr>
          <t xml:space="preserve">
enter flat rate of pay here</t>
        </r>
      </text>
    </comment>
    <comment ref="B1" authorId="0">
      <text>
        <r>
          <rPr>
            <b/>
            <sz val="9"/>
            <rFont val="Tahoma"/>
            <family val="2"/>
          </rPr>
          <t>Catherine A Cuppett:</t>
        </r>
        <r>
          <rPr>
            <sz val="9"/>
            <rFont val="Tahoma"/>
            <family val="2"/>
          </rPr>
          <t xml:space="preserve">
enter desired inflation rate here</t>
        </r>
      </text>
    </comment>
    <comment ref="J29" authorId="0">
      <text>
        <r>
          <rPr>
            <b/>
            <sz val="9"/>
            <rFont val="Tahoma"/>
            <family val="2"/>
          </rPr>
          <t>Catherine A Cuppett:</t>
        </r>
        <r>
          <rPr>
            <sz val="9"/>
            <rFont val="Tahoma"/>
            <family val="2"/>
          </rPr>
          <t xml:space="preserve">
enter amounts of items directly into the light blue boxes for each year</t>
        </r>
      </text>
    </comment>
    <comment ref="E13" authorId="0">
      <text>
        <r>
          <rPr>
            <b/>
            <sz val="9"/>
            <rFont val="Tahoma"/>
            <family val="2"/>
          </rPr>
          <t>Catherine A Cuppett:</t>
        </r>
        <r>
          <rPr>
            <sz val="9"/>
            <rFont val="Tahoma"/>
            <family val="2"/>
          </rPr>
          <t xml:space="preserve">
Fringe benefit rates are in a table below and changed depending on base salary</t>
        </r>
      </text>
    </comment>
  </commentList>
</comments>
</file>

<file path=xl/sharedStrings.xml><?xml version="1.0" encoding="utf-8"?>
<sst xmlns="http://schemas.openxmlformats.org/spreadsheetml/2006/main" count="92" uniqueCount="78">
  <si>
    <t>Benefits @</t>
  </si>
  <si>
    <t>% Effort           Person Months</t>
  </si>
  <si>
    <t># GA's</t>
  </si>
  <si>
    <t xml:space="preserve">     Modified Total Direct Costs</t>
  </si>
  <si>
    <t>Yr 1</t>
  </si>
  <si>
    <t>Annual Rate</t>
  </si>
  <si>
    <t>Personnel</t>
  </si>
  <si>
    <t>Total Direct Costs</t>
  </si>
  <si>
    <t>Total Costs</t>
  </si>
  <si>
    <t xml:space="preserve">Indirect costs @ </t>
  </si>
  <si>
    <t>Supplies</t>
  </si>
  <si>
    <t>Acad</t>
  </si>
  <si>
    <t>%</t>
  </si>
  <si>
    <t>Academic Salary</t>
  </si>
  <si>
    <t>Summer salary</t>
  </si>
  <si>
    <t>Cal</t>
  </si>
  <si>
    <t>Sum</t>
  </si>
  <si>
    <t>Benefits-5% of 1/3 time</t>
  </si>
  <si>
    <t>Travel</t>
  </si>
  <si>
    <t>Domestic</t>
  </si>
  <si>
    <t>Foreign</t>
  </si>
  <si>
    <t>Graduate Assistants</t>
  </si>
  <si>
    <t>Stipends</t>
  </si>
  <si>
    <t>Other</t>
  </si>
  <si>
    <t>Consultants</t>
  </si>
  <si>
    <t>Subcontracts</t>
  </si>
  <si>
    <t>KEY</t>
  </si>
  <si>
    <t>Green - insert salaries</t>
  </si>
  <si>
    <t>Calendar Salary</t>
  </si>
  <si>
    <t>benefits @</t>
  </si>
  <si>
    <t>Purple insert % effort</t>
  </si>
  <si>
    <t>type of cost</t>
  </si>
  <si>
    <t>$$ amount of cost</t>
  </si>
  <si>
    <t>Yr 2</t>
  </si>
  <si>
    <t>Yr 3</t>
  </si>
  <si>
    <t>Total</t>
  </si>
  <si>
    <t>Name here</t>
  </si>
  <si>
    <t xml:space="preserve">Co-PI </t>
  </si>
  <si>
    <t>Key Personnel</t>
  </si>
  <si>
    <t>if you have a subcontract make sure to subtract everything above the first $25,000 of the sub from indirect costs</t>
  </si>
  <si>
    <t>change indirect cost rate accordingly with your college's rates</t>
  </si>
  <si>
    <t>Principal Investigator</t>
  </si>
  <si>
    <t>Equipment</t>
  </si>
  <si>
    <t>Participant Support Costs</t>
  </si>
  <si>
    <t>Subsistence</t>
  </si>
  <si>
    <t>Other Direct Costs</t>
  </si>
  <si>
    <t>if you fill in these parts everything will auto-calculate</t>
  </si>
  <si>
    <t>Individuals Subject to Teachers Retirement or Optional Retirement</t>
  </si>
  <si>
    <t>Annual Salaries (above $75,000)</t>
  </si>
  <si>
    <t>Annual Salaries (between $50,000 and $74,999)</t>
  </si>
  <si>
    <t>Annual Salaries (between $35,000 and $49,999)</t>
  </si>
  <si>
    <t>Annual Salaries (below $35,000)</t>
  </si>
  <si>
    <t>Summer Salary Regardless of Amount</t>
  </si>
  <si>
    <r>
      <t>Individuals </t>
    </r>
    <r>
      <rPr>
        <b/>
        <i/>
        <sz val="9"/>
        <color indexed="63"/>
        <rFont val="Arial"/>
        <family val="2"/>
      </rPr>
      <t>Not</t>
    </r>
    <r>
      <rPr>
        <b/>
        <sz val="9"/>
        <color indexed="63"/>
        <rFont val="Arial"/>
        <family val="2"/>
      </rPr>
      <t> Subject to Teachers Retirement or Optional Retirement</t>
    </r>
  </si>
  <si>
    <t>Regardless of Salary Amount</t>
  </si>
  <si>
    <t>Graduate Assistantships, Training Grant Recipients, and Fellowships (To be applied for Graduate Students eligible to receive Graduate Health Insurance through the University)</t>
  </si>
  <si>
    <t>Students and Graduate Students (not eligible for University Graduate Health Insurance)</t>
  </si>
  <si>
    <t>None</t>
  </si>
  <si>
    <t>Federal</t>
  </si>
  <si>
    <t>Non Federal</t>
  </si>
  <si>
    <t>Research On-Campus (7/1/15 - 6/30/16)</t>
  </si>
  <si>
    <t>Research Off-Campus</t>
  </si>
  <si>
    <t>Instruction On-Campus</t>
  </si>
  <si>
    <t>Instruction Off-Campus</t>
  </si>
  <si>
    <t>Research Ag. Experimental Station</t>
  </si>
  <si>
    <t>Public Service Agreements On-Campus</t>
  </si>
  <si>
    <t>Public Service Agreements Off-Campus</t>
  </si>
  <si>
    <t>Marine Institute Sapelo Island</t>
  </si>
  <si>
    <t>Marine Extension Bruns / Skidaway</t>
  </si>
  <si>
    <t>Cooperative Extension All Locations</t>
  </si>
  <si>
    <t>Research Savannah River Ecology Lab</t>
  </si>
  <si>
    <t>Research Skidaway Island Institute of Oceanography</t>
  </si>
  <si>
    <t>IDC RATES</t>
  </si>
  <si>
    <t>FRINGE BENEFIT RATES</t>
  </si>
  <si>
    <t>Key Personnel FLAT RATE</t>
  </si>
  <si>
    <t>set escalation rate</t>
  </si>
  <si>
    <t xml:space="preserve">Tuition for GA's </t>
  </si>
  <si>
    <t>6%**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</si>
</sst>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  <numFmt numFmtId="169" formatCode="_(* #,##0.000_);_(* \(#,##0.000\);_(* &quot;-&quot;???_);_(@_)"/>
    <numFmt numFmtId="170" formatCode="_(* #,##0.000000_);_(* \(#,##0.000000\);_(* &quot;-&quot;??????_);_(@_)"/>
    <numFmt numFmtId="171" formatCode="_(* #,##0.0000_);_(* \(#,##0.0000\);_(* &quot;-&quot;??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00_);_(* \(#,##0.00000\);_(* &quot;-&quot;?????_);_(@_)"/>
  </numFmts>
  <fonts count="5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color indexed="60"/>
      <name val="Arial"/>
      <family val="2"/>
    </font>
    <font>
      <b/>
      <i/>
      <sz val="10"/>
      <color indexed="10"/>
      <name val="Arial"/>
      <family val="2"/>
    </font>
    <font>
      <b/>
      <sz val="8"/>
      <color indexed="12"/>
      <name val="Arial"/>
      <family val="2"/>
    </font>
    <font>
      <b/>
      <i/>
      <sz val="10"/>
      <color indexed="60"/>
      <name val="Arial"/>
      <family val="2"/>
    </font>
    <font>
      <sz val="8"/>
      <name val="Arial"/>
      <family val="2"/>
    </font>
    <font>
      <sz val="10"/>
      <color indexed="60"/>
      <name val="Arial"/>
      <family val="2"/>
    </font>
    <font>
      <sz val="10"/>
      <color indexed="2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63"/>
      <name val="Arial"/>
      <family val="2"/>
    </font>
    <font>
      <b/>
      <i/>
      <sz val="9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555555"/>
      <name val="Arial"/>
      <family val="2"/>
    </font>
    <font>
      <b/>
      <sz val="9"/>
      <color rgb="FF555555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FF4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BE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rgb="FFDDDDDD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DDDDDD"/>
      </right>
      <top>
        <color indexed="63"/>
      </top>
      <bottom>
        <color indexed="63"/>
      </bottom>
    </border>
    <border>
      <left style="medium">
        <color rgb="FFDDDDDD"/>
      </left>
      <right>
        <color indexed="63"/>
      </right>
      <top>
        <color indexed="63"/>
      </top>
      <bottom style="medium">
        <color rgb="FFDDDDDD"/>
      </bottom>
    </border>
    <border>
      <left>
        <color indexed="63"/>
      </left>
      <right style="medium">
        <color rgb="FFDDDDDD"/>
      </right>
      <top>
        <color indexed="63"/>
      </top>
      <bottom style="medium">
        <color rgb="FFDDDDDD"/>
      </bottom>
    </border>
    <border>
      <left>
        <color indexed="63"/>
      </left>
      <right>
        <color indexed="63"/>
      </right>
      <top style="medium">
        <color rgb="FFDDDDDD"/>
      </top>
      <bottom style="medium">
        <color rgb="FFCCCCCC"/>
      </bottom>
    </border>
    <border>
      <left>
        <color indexed="63"/>
      </left>
      <right style="medium">
        <color rgb="FFDDDDDD"/>
      </right>
      <top style="medium">
        <color rgb="FFDDDDDD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DDDDDD"/>
      </bottom>
    </border>
    <border>
      <left style="medium">
        <color rgb="FFDDDDDD"/>
      </left>
      <right>
        <color indexed="63"/>
      </right>
      <top style="medium">
        <color rgb="FFDDDDDD"/>
      </top>
      <bottom style="medium">
        <color rgb="FFCCCCCC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167" fontId="1" fillId="0" borderId="0" xfId="42" applyNumberFormat="1" applyFont="1" applyFill="1" applyAlignment="1">
      <alignment/>
    </xf>
    <xf numFmtId="9" fontId="1" fillId="0" borderId="10" xfId="42" applyNumberFormat="1" applyFont="1" applyFill="1" applyBorder="1" applyAlignment="1">
      <alignment/>
    </xf>
    <xf numFmtId="167" fontId="4" fillId="0" borderId="0" xfId="42" applyNumberFormat="1" applyFont="1" applyFill="1" applyAlignment="1">
      <alignment/>
    </xf>
    <xf numFmtId="167" fontId="9" fillId="0" borderId="0" xfId="42" applyNumberFormat="1" applyFont="1" applyFill="1" applyAlignment="1">
      <alignment/>
    </xf>
    <xf numFmtId="167" fontId="4" fillId="0" borderId="0" xfId="42" applyNumberFormat="1" applyFont="1" applyFill="1" applyBorder="1" applyAlignment="1">
      <alignment/>
    </xf>
    <xf numFmtId="9" fontId="7" fillId="0" borderId="0" xfId="42" applyNumberFormat="1" applyFont="1" applyFill="1" applyBorder="1" applyAlignment="1">
      <alignment/>
    </xf>
    <xf numFmtId="167" fontId="7" fillId="0" borderId="0" xfId="42" applyNumberFormat="1" applyFont="1" applyFill="1" applyAlignment="1">
      <alignment/>
    </xf>
    <xf numFmtId="167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167" fontId="3" fillId="0" borderId="0" xfId="42" applyNumberFormat="1" applyFont="1" applyFill="1" applyAlignment="1">
      <alignment/>
    </xf>
    <xf numFmtId="167" fontId="0" fillId="0" borderId="0" xfId="42" applyNumberFormat="1" applyFont="1" applyFill="1" applyBorder="1" applyAlignment="1">
      <alignment/>
    </xf>
    <xf numFmtId="9" fontId="0" fillId="0" borderId="0" xfId="42" applyNumberFormat="1" applyFont="1" applyFill="1" applyBorder="1" applyAlignment="1">
      <alignment/>
    </xf>
    <xf numFmtId="167" fontId="5" fillId="0" borderId="0" xfId="42" applyNumberFormat="1" applyFont="1" applyFill="1" applyAlignment="1">
      <alignment/>
    </xf>
    <xf numFmtId="167" fontId="10" fillId="0" borderId="0" xfId="42" applyNumberFormat="1" applyFont="1" applyFill="1" applyAlignment="1">
      <alignment/>
    </xf>
    <xf numFmtId="167" fontId="2" fillId="0" borderId="0" xfId="42" applyNumberFormat="1" applyFont="1" applyFill="1" applyAlignment="1">
      <alignment/>
    </xf>
    <xf numFmtId="167" fontId="1" fillId="0" borderId="0" xfId="42" applyNumberFormat="1" applyFont="1" applyFill="1" applyAlignment="1">
      <alignment horizontal="right"/>
    </xf>
    <xf numFmtId="167" fontId="0" fillId="0" borderId="0" xfId="42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7" fontId="0" fillId="0" borderId="0" xfId="42" applyNumberFormat="1" applyFont="1" applyFill="1" applyAlignment="1">
      <alignment/>
    </xf>
    <xf numFmtId="167" fontId="6" fillId="0" borderId="0" xfId="42" applyNumberFormat="1" applyFont="1" applyFill="1" applyAlignment="1">
      <alignment/>
    </xf>
    <xf numFmtId="9" fontId="0" fillId="0" borderId="10" xfId="42" applyNumberFormat="1" applyFont="1" applyFill="1" applyBorder="1" applyAlignment="1">
      <alignment/>
    </xf>
    <xf numFmtId="167" fontId="0" fillId="0" borderId="11" xfId="42" applyNumberFormat="1" applyFont="1" applyFill="1" applyBorder="1" applyAlignment="1">
      <alignment horizontal="center"/>
    </xf>
    <xf numFmtId="167" fontId="0" fillId="0" borderId="10" xfId="42" applyNumberFormat="1" applyFont="1" applyFill="1" applyBorder="1" applyAlignment="1">
      <alignment horizontal="center"/>
    </xf>
    <xf numFmtId="167" fontId="0" fillId="0" borderId="0" xfId="42" applyNumberFormat="1" applyFont="1" applyFill="1" applyAlignment="1">
      <alignment horizontal="center"/>
    </xf>
    <xf numFmtId="9" fontId="10" fillId="0" borderId="10" xfId="42" applyNumberFormat="1" applyFont="1" applyFill="1" applyBorder="1" applyAlignment="1">
      <alignment/>
    </xf>
    <xf numFmtId="2" fontId="10" fillId="0" borderId="10" xfId="59" applyNumberFormat="1" applyFont="1" applyFill="1" applyBorder="1" applyAlignment="1">
      <alignment/>
    </xf>
    <xf numFmtId="2" fontId="10" fillId="0" borderId="0" xfId="42" applyNumberFormat="1" applyFont="1" applyFill="1" applyAlignment="1">
      <alignment/>
    </xf>
    <xf numFmtId="2" fontId="10" fillId="0" borderId="10" xfId="42" applyNumberFormat="1" applyFont="1" applyFill="1" applyBorder="1" applyAlignment="1">
      <alignment/>
    </xf>
    <xf numFmtId="167" fontId="0" fillId="0" borderId="0" xfId="42" applyNumberFormat="1" applyFont="1" applyFill="1" applyAlignment="1">
      <alignment horizontal="right"/>
    </xf>
    <xf numFmtId="167" fontId="0" fillId="0" borderId="0" xfId="42" applyNumberFormat="1" applyFont="1" applyFill="1" applyAlignment="1">
      <alignment/>
    </xf>
    <xf numFmtId="167" fontId="0" fillId="0" borderId="0" xfId="42" applyNumberFormat="1" applyFont="1" applyFill="1" applyAlignment="1">
      <alignment horizontal="right"/>
    </xf>
    <xf numFmtId="9" fontId="0" fillId="0" borderId="10" xfId="42" applyNumberFormat="1" applyFont="1" applyFill="1" applyBorder="1" applyAlignment="1">
      <alignment/>
    </xf>
    <xf numFmtId="9" fontId="0" fillId="0" borderId="11" xfId="59" applyFont="1" applyFill="1" applyBorder="1" applyAlignment="1">
      <alignment/>
    </xf>
    <xf numFmtId="2" fontId="0" fillId="0" borderId="10" xfId="59" applyNumberFormat="1" applyFont="1" applyFill="1" applyBorder="1" applyAlignment="1">
      <alignment/>
    </xf>
    <xf numFmtId="2" fontId="0" fillId="0" borderId="0" xfId="42" applyNumberFormat="1" applyFont="1" applyFill="1" applyAlignment="1">
      <alignment/>
    </xf>
    <xf numFmtId="2" fontId="0" fillId="0" borderId="1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167" fontId="0" fillId="0" borderId="0" xfId="42" applyNumberFormat="1" applyFont="1" applyFill="1" applyAlignment="1">
      <alignment/>
    </xf>
    <xf numFmtId="9" fontId="0" fillId="0" borderId="10" xfId="42" applyNumberFormat="1" applyFont="1" applyFill="1" applyBorder="1" applyAlignment="1">
      <alignment/>
    </xf>
    <xf numFmtId="9" fontId="0" fillId="0" borderId="11" xfId="59" applyFont="1" applyFill="1" applyBorder="1" applyAlignment="1">
      <alignment/>
    </xf>
    <xf numFmtId="2" fontId="0" fillId="0" borderId="10" xfId="59" applyNumberFormat="1" applyFont="1" applyFill="1" applyBorder="1" applyAlignment="1">
      <alignment/>
    </xf>
    <xf numFmtId="2" fontId="0" fillId="0" borderId="0" xfId="42" applyNumberFormat="1" applyFont="1" applyFill="1" applyBorder="1" applyAlignment="1">
      <alignment/>
    </xf>
    <xf numFmtId="2" fontId="0" fillId="0" borderId="10" xfId="42" applyNumberFormat="1" applyFont="1" applyFill="1" applyBorder="1" applyAlignment="1">
      <alignment/>
    </xf>
    <xf numFmtId="167" fontId="0" fillId="0" borderId="0" xfId="0" applyNumberFormat="1" applyFont="1" applyFill="1" applyAlignment="1">
      <alignment/>
    </xf>
    <xf numFmtId="2" fontId="3" fillId="0" borderId="10" xfId="59" applyNumberFormat="1" applyFont="1" applyFill="1" applyBorder="1" applyAlignment="1">
      <alignment/>
    </xf>
    <xf numFmtId="2" fontId="0" fillId="0" borderId="0" xfId="42" applyNumberFormat="1" applyFont="1" applyFill="1" applyBorder="1" applyAlignment="1">
      <alignment/>
    </xf>
    <xf numFmtId="2" fontId="0" fillId="0" borderId="10" xfId="42" applyNumberFormat="1" applyFont="1" applyFill="1" applyBorder="1" applyAlignment="1">
      <alignment/>
    </xf>
    <xf numFmtId="167" fontId="0" fillId="0" borderId="0" xfId="0" applyNumberFormat="1" applyFont="1" applyFill="1" applyAlignment="1">
      <alignment/>
    </xf>
    <xf numFmtId="167" fontId="8" fillId="0" borderId="0" xfId="42" applyNumberFormat="1" applyFont="1" applyFill="1" applyAlignment="1">
      <alignment/>
    </xf>
    <xf numFmtId="167" fontId="0" fillId="0" borderId="11" xfId="42" applyNumberFormat="1" applyFont="1" applyFill="1" applyBorder="1" applyAlignment="1">
      <alignment/>
    </xf>
    <xf numFmtId="167" fontId="0" fillId="0" borderId="10" xfId="42" applyNumberFormat="1" applyFont="1" applyFill="1" applyBorder="1" applyAlignment="1">
      <alignment/>
    </xf>
    <xf numFmtId="167" fontId="0" fillId="0" borderId="0" xfId="42" applyNumberFormat="1" applyFont="1" applyFill="1" applyBorder="1" applyAlignment="1">
      <alignment/>
    </xf>
    <xf numFmtId="43" fontId="0" fillId="0" borderId="10" xfId="42" applyNumberFormat="1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9" fontId="0" fillId="0" borderId="10" xfId="42" applyNumberFormat="1" applyFont="1" applyFill="1" applyBorder="1" applyAlignment="1">
      <alignment/>
    </xf>
    <xf numFmtId="167" fontId="0" fillId="0" borderId="0" xfId="42" applyNumberFormat="1" applyFont="1" applyFill="1" applyAlignment="1">
      <alignment/>
    </xf>
    <xf numFmtId="0" fontId="1" fillId="0" borderId="0" xfId="0" applyFont="1" applyFill="1" applyAlignment="1">
      <alignment/>
    </xf>
    <xf numFmtId="167" fontId="0" fillId="0" borderId="12" xfId="42" applyNumberFormat="1" applyFont="1" applyFill="1" applyBorder="1" applyAlignment="1">
      <alignment horizontal="right"/>
    </xf>
    <xf numFmtId="167" fontId="0" fillId="0" borderId="12" xfId="42" applyNumberFormat="1" applyFont="1" applyFill="1" applyBorder="1" applyAlignment="1">
      <alignment/>
    </xf>
    <xf numFmtId="167" fontId="0" fillId="0" borderId="0" xfId="42" applyNumberFormat="1" applyFont="1" applyFill="1" applyBorder="1" applyAlignment="1">
      <alignment/>
    </xf>
    <xf numFmtId="167" fontId="0" fillId="33" borderId="13" xfId="42" applyNumberFormat="1" applyFont="1" applyFill="1" applyBorder="1" applyAlignment="1">
      <alignment/>
    </xf>
    <xf numFmtId="167" fontId="1" fillId="34" borderId="0" xfId="42" applyNumberFormat="1" applyFont="1" applyFill="1" applyAlignment="1">
      <alignment/>
    </xf>
    <xf numFmtId="167" fontId="0" fillId="35" borderId="0" xfId="42" applyNumberFormat="1" applyFont="1" applyFill="1" applyAlignment="1">
      <alignment/>
    </xf>
    <xf numFmtId="167" fontId="0" fillId="36" borderId="0" xfId="42" applyNumberFormat="1" applyFont="1" applyFill="1" applyAlignment="1">
      <alignment/>
    </xf>
    <xf numFmtId="167" fontId="0" fillId="37" borderId="0" xfId="42" applyNumberFormat="1" applyFont="1" applyFill="1" applyAlignment="1">
      <alignment/>
    </xf>
    <xf numFmtId="167" fontId="0" fillId="38" borderId="0" xfId="42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167" fontId="1" fillId="39" borderId="0" xfId="42" applyNumberFormat="1" applyFont="1" applyFill="1" applyAlignment="1">
      <alignment/>
    </xf>
    <xf numFmtId="9" fontId="1" fillId="39" borderId="10" xfId="42" applyNumberFormat="1" applyFont="1" applyFill="1" applyBorder="1" applyAlignment="1">
      <alignment/>
    </xf>
    <xf numFmtId="167" fontId="0" fillId="39" borderId="0" xfId="42" applyNumberFormat="1" applyFont="1" applyFill="1" applyAlignment="1">
      <alignment/>
    </xf>
    <xf numFmtId="167" fontId="0" fillId="39" borderId="0" xfId="42" applyNumberFormat="1" applyFont="1" applyFill="1" applyAlignment="1">
      <alignment/>
    </xf>
    <xf numFmtId="9" fontId="0" fillId="39" borderId="10" xfId="42" applyNumberFormat="1" applyFont="1" applyFill="1" applyBorder="1" applyAlignment="1">
      <alignment/>
    </xf>
    <xf numFmtId="0" fontId="0" fillId="39" borderId="0" xfId="0" applyFill="1" applyAlignment="1">
      <alignment/>
    </xf>
    <xf numFmtId="167" fontId="13" fillId="0" borderId="0" xfId="42" applyNumberFormat="1" applyFont="1" applyFill="1" applyAlignment="1">
      <alignment/>
    </xf>
    <xf numFmtId="167" fontId="13" fillId="39" borderId="0" xfId="42" applyNumberFormat="1" applyFont="1" applyFill="1" applyAlignment="1">
      <alignment/>
    </xf>
    <xf numFmtId="9" fontId="53" fillId="40" borderId="0" xfId="0" applyNumberFormat="1" applyFont="1" applyFill="1" applyAlignment="1">
      <alignment vertical="center" wrapText="1"/>
    </xf>
    <xf numFmtId="9" fontId="53" fillId="41" borderId="0" xfId="0" applyNumberFormat="1" applyFont="1" applyFill="1" applyAlignment="1">
      <alignment vertical="center" wrapText="1"/>
    </xf>
    <xf numFmtId="9" fontId="53" fillId="42" borderId="0" xfId="0" applyNumberFormat="1" applyFont="1" applyFill="1" applyAlignment="1">
      <alignment vertical="center" wrapText="1"/>
    </xf>
    <xf numFmtId="0" fontId="53" fillId="40" borderId="14" xfId="0" applyFont="1" applyFill="1" applyBorder="1" applyAlignment="1">
      <alignment vertical="center" wrapText="1"/>
    </xf>
    <xf numFmtId="9" fontId="53" fillId="40" borderId="15" xfId="0" applyNumberFormat="1" applyFont="1" applyFill="1" applyBorder="1" applyAlignment="1">
      <alignment vertical="center" wrapText="1"/>
    </xf>
    <xf numFmtId="0" fontId="53" fillId="41" borderId="14" xfId="0" applyFont="1" applyFill="1" applyBorder="1" applyAlignment="1">
      <alignment vertical="center" wrapText="1"/>
    </xf>
    <xf numFmtId="9" fontId="53" fillId="41" borderId="15" xfId="0" applyNumberFormat="1" applyFont="1" applyFill="1" applyBorder="1" applyAlignment="1">
      <alignment vertical="center" wrapText="1"/>
    </xf>
    <xf numFmtId="0" fontId="53" fillId="42" borderId="14" xfId="0" applyFont="1" applyFill="1" applyBorder="1" applyAlignment="1">
      <alignment vertical="center" wrapText="1"/>
    </xf>
    <xf numFmtId="9" fontId="53" fillId="42" borderId="15" xfId="0" applyNumberFormat="1" applyFont="1" applyFill="1" applyBorder="1" applyAlignment="1">
      <alignment vertical="center" wrapText="1"/>
    </xf>
    <xf numFmtId="0" fontId="53" fillId="40" borderId="16" xfId="0" applyFont="1" applyFill="1" applyBorder="1" applyAlignment="1">
      <alignment vertical="center" wrapText="1"/>
    </xf>
    <xf numFmtId="10" fontId="53" fillId="40" borderId="17" xfId="0" applyNumberFormat="1" applyFont="1" applyFill="1" applyBorder="1" applyAlignment="1">
      <alignment vertical="center" wrapText="1"/>
    </xf>
    <xf numFmtId="0" fontId="53" fillId="41" borderId="15" xfId="0" applyFont="1" applyFill="1" applyBorder="1" applyAlignment="1">
      <alignment vertical="center"/>
    </xf>
    <xf numFmtId="0" fontId="53" fillId="40" borderId="17" xfId="0" applyFont="1" applyFill="1" applyBorder="1" applyAlignment="1">
      <alignment vertical="center" wrapText="1"/>
    </xf>
    <xf numFmtId="10" fontId="53" fillId="41" borderId="0" xfId="0" applyNumberFormat="1" applyFont="1" applyFill="1" applyAlignment="1">
      <alignment vertical="center" wrapText="1"/>
    </xf>
    <xf numFmtId="0" fontId="54" fillId="41" borderId="18" xfId="0" applyFont="1" applyFill="1" applyBorder="1" applyAlignment="1">
      <alignment horizontal="center" vertical="center" wrapText="1"/>
    </xf>
    <xf numFmtId="0" fontId="54" fillId="41" borderId="19" xfId="0" applyFont="1" applyFill="1" applyBorder="1" applyAlignment="1">
      <alignment horizontal="center" vertical="center" wrapText="1"/>
    </xf>
    <xf numFmtId="0" fontId="53" fillId="41" borderId="16" xfId="0" applyFont="1" applyFill="1" applyBorder="1" applyAlignment="1">
      <alignment vertical="center" wrapText="1"/>
    </xf>
    <xf numFmtId="9" fontId="53" fillId="41" borderId="20" xfId="0" applyNumberFormat="1" applyFont="1" applyFill="1" applyBorder="1" applyAlignment="1">
      <alignment vertical="center" wrapText="1"/>
    </xf>
    <xf numFmtId="9" fontId="53" fillId="41" borderId="17" xfId="0" applyNumberFormat="1" applyFont="1" applyFill="1" applyBorder="1" applyAlignment="1">
      <alignment vertical="center" wrapText="1"/>
    </xf>
    <xf numFmtId="0" fontId="2" fillId="43" borderId="21" xfId="0" applyFont="1" applyFill="1" applyBorder="1" applyAlignment="1">
      <alignment horizontal="center" vertical="center" wrapText="1"/>
    </xf>
    <xf numFmtId="167" fontId="0" fillId="43" borderId="0" xfId="42" applyNumberFormat="1" applyFont="1" applyFill="1" applyAlignment="1">
      <alignment/>
    </xf>
    <xf numFmtId="167" fontId="1" fillId="12" borderId="0" xfId="42" applyNumberFormat="1" applyFont="1" applyFill="1" applyAlignment="1">
      <alignment/>
    </xf>
    <xf numFmtId="167" fontId="0" fillId="12" borderId="0" xfId="42" applyNumberFormat="1" applyFont="1" applyFill="1" applyAlignment="1">
      <alignment/>
    </xf>
    <xf numFmtId="43" fontId="0" fillId="0" borderId="0" xfId="42" applyNumberFormat="1" applyFont="1" applyFill="1" applyAlignment="1">
      <alignment/>
    </xf>
    <xf numFmtId="167" fontId="0" fillId="35" borderId="0" xfId="42" applyNumberFormat="1" applyFont="1" applyFill="1" applyAlignment="1" applyProtection="1">
      <alignment/>
      <protection locked="0"/>
    </xf>
    <xf numFmtId="167" fontId="0" fillId="35" borderId="0" xfId="42" applyNumberFormat="1" applyFont="1" applyFill="1" applyAlignment="1" applyProtection="1">
      <alignment/>
      <protection locked="0"/>
    </xf>
    <xf numFmtId="167" fontId="0" fillId="43" borderId="0" xfId="42" applyNumberFormat="1" applyFont="1" applyFill="1" applyAlignment="1" applyProtection="1">
      <alignment/>
      <protection locked="0"/>
    </xf>
    <xf numFmtId="9" fontId="10" fillId="36" borderId="11" xfId="59" applyFont="1" applyFill="1" applyBorder="1" applyAlignment="1" applyProtection="1">
      <alignment/>
      <protection locked="0"/>
    </xf>
    <xf numFmtId="9" fontId="0" fillId="12" borderId="10" xfId="42" applyNumberFormat="1" applyFont="1" applyFill="1" applyBorder="1" applyAlignment="1" applyProtection="1">
      <alignment/>
      <protection locked="0"/>
    </xf>
    <xf numFmtId="9" fontId="0" fillId="44" borderId="11" xfId="59" applyFont="1" applyFill="1" applyBorder="1" applyAlignment="1" applyProtection="1">
      <alignment/>
      <protection locked="0"/>
    </xf>
    <xf numFmtId="9" fontId="3" fillId="44" borderId="11" xfId="59" applyFont="1" applyFill="1" applyBorder="1" applyAlignment="1" applyProtection="1">
      <alignment/>
      <protection locked="0"/>
    </xf>
    <xf numFmtId="9" fontId="0" fillId="12" borderId="10" xfId="42" applyNumberFormat="1" applyFont="1" applyFill="1" applyBorder="1" applyAlignment="1" applyProtection="1">
      <alignment/>
      <protection locked="0"/>
    </xf>
    <xf numFmtId="167" fontId="0" fillId="11" borderId="0" xfId="42" applyNumberFormat="1" applyFont="1" applyFill="1" applyAlignment="1" applyProtection="1">
      <alignment/>
      <protection locked="0"/>
    </xf>
    <xf numFmtId="43" fontId="0" fillId="0" borderId="0" xfId="0" applyNumberFormat="1" applyFont="1" applyFill="1" applyAlignment="1" applyProtection="1">
      <alignment/>
      <protection locked="0"/>
    </xf>
    <xf numFmtId="167" fontId="0" fillId="38" borderId="0" xfId="42" applyNumberFormat="1" applyFont="1" applyFill="1" applyAlignment="1" applyProtection="1">
      <alignment/>
      <protection locked="0"/>
    </xf>
    <xf numFmtId="167" fontId="0" fillId="38" borderId="0" xfId="42" applyNumberFormat="1" applyFont="1" applyFill="1" applyAlignment="1" applyProtection="1">
      <alignment/>
      <protection locked="0"/>
    </xf>
    <xf numFmtId="0" fontId="0" fillId="38" borderId="0" xfId="0" applyFill="1" applyAlignment="1" applyProtection="1">
      <alignment/>
      <protection locked="0"/>
    </xf>
    <xf numFmtId="0" fontId="0" fillId="38" borderId="0" xfId="0" applyFont="1" applyFill="1" applyAlignment="1" applyProtection="1">
      <alignment/>
      <protection locked="0"/>
    </xf>
    <xf numFmtId="167" fontId="0" fillId="37" borderId="0" xfId="42" applyNumberFormat="1" applyFont="1" applyFill="1" applyAlignment="1" applyProtection="1">
      <alignment/>
      <protection locked="0"/>
    </xf>
    <xf numFmtId="167" fontId="0" fillId="37" borderId="0" xfId="42" applyNumberFormat="1" applyFont="1" applyFill="1" applyAlignment="1" applyProtection="1">
      <alignment/>
      <protection locked="0"/>
    </xf>
    <xf numFmtId="167" fontId="0" fillId="37" borderId="0" xfId="42" applyNumberFormat="1" applyFont="1" applyFill="1" applyAlignment="1" applyProtection="1">
      <alignment/>
      <protection locked="0"/>
    </xf>
    <xf numFmtId="172" fontId="0" fillId="43" borderId="12" xfId="42" applyNumberFormat="1" applyFont="1" applyFill="1" applyBorder="1" applyAlignment="1" applyProtection="1">
      <alignment/>
      <protection locked="0"/>
    </xf>
    <xf numFmtId="9" fontId="4" fillId="45" borderId="0" xfId="42" applyNumberFormat="1" applyFont="1" applyFill="1" applyAlignment="1" applyProtection="1">
      <alignment/>
      <protection locked="0"/>
    </xf>
    <xf numFmtId="167" fontId="0" fillId="0" borderId="0" xfId="42" applyNumberFormat="1" applyFont="1" applyFill="1" applyAlignment="1" applyProtection="1">
      <alignment/>
      <protection locked="0"/>
    </xf>
    <xf numFmtId="167" fontId="0" fillId="0" borderId="0" xfId="42" applyNumberFormat="1" applyFont="1" applyFill="1" applyAlignment="1" applyProtection="1">
      <alignment/>
      <protection locked="0"/>
    </xf>
    <xf numFmtId="167" fontId="1" fillId="0" borderId="0" xfId="42" applyNumberFormat="1" applyFont="1" applyFill="1" applyAlignment="1" applyProtection="1">
      <alignment/>
      <protection locked="0"/>
    </xf>
    <xf numFmtId="167" fontId="0" fillId="0" borderId="0" xfId="42" applyNumberFormat="1" applyFont="1" applyFill="1" applyAlignment="1" applyProtection="1">
      <alignment/>
      <protection locked="0"/>
    </xf>
    <xf numFmtId="167" fontId="0" fillId="0" borderId="0" xfId="42" applyNumberFormat="1" applyFont="1" applyFill="1" applyAlignment="1" applyProtection="1">
      <alignment/>
      <protection locked="0"/>
    </xf>
    <xf numFmtId="167" fontId="6" fillId="0" borderId="0" xfId="42" applyNumberFormat="1" applyFont="1" applyFill="1" applyAlignment="1" applyProtection="1">
      <alignment/>
      <protection locked="0"/>
    </xf>
    <xf numFmtId="167" fontId="1" fillId="39" borderId="0" xfId="42" applyNumberFormat="1" applyFont="1" applyFill="1" applyAlignment="1" applyProtection="1">
      <alignment/>
      <protection locked="0"/>
    </xf>
    <xf numFmtId="167" fontId="0" fillId="0" borderId="12" xfId="42" applyNumberFormat="1" applyFont="1" applyFill="1" applyBorder="1" applyAlignment="1" applyProtection="1">
      <alignment horizontal="right"/>
      <protection locked="0"/>
    </xf>
    <xf numFmtId="167" fontId="8" fillId="0" borderId="22" xfId="42" applyNumberFormat="1" applyFont="1" applyFill="1" applyBorder="1" applyAlignment="1">
      <alignment horizontal="left"/>
    </xf>
    <xf numFmtId="167" fontId="8" fillId="0" borderId="23" xfId="42" applyNumberFormat="1" applyFont="1" applyFill="1" applyBorder="1" applyAlignment="1">
      <alignment horizontal="left"/>
    </xf>
    <xf numFmtId="167" fontId="8" fillId="0" borderId="24" xfId="42" applyNumberFormat="1" applyFont="1" applyFill="1" applyBorder="1" applyAlignment="1">
      <alignment horizontal="left"/>
    </xf>
    <xf numFmtId="167" fontId="4" fillId="0" borderId="0" xfId="42" applyNumberFormat="1" applyFont="1" applyFill="1" applyAlignment="1">
      <alignment horizontal="center"/>
    </xf>
    <xf numFmtId="0" fontId="54" fillId="41" borderId="21" xfId="0" applyFont="1" applyFill="1" applyBorder="1" applyAlignment="1">
      <alignment horizontal="center" vertical="center" wrapText="1"/>
    </xf>
    <xf numFmtId="0" fontId="54" fillId="41" borderId="1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5" sqref="G25"/>
    </sheetView>
  </sheetViews>
  <sheetFormatPr defaultColWidth="11.421875" defaultRowHeight="12.75"/>
  <cols>
    <col min="1" max="1" width="22.00390625" style="8" customWidth="1"/>
    <col min="2" max="2" width="7.7109375" style="8" bestFit="1" customWidth="1"/>
    <col min="3" max="3" width="11.00390625" style="8" customWidth="1"/>
    <col min="4" max="4" width="17.8515625" style="8" customWidth="1"/>
    <col min="5" max="5" width="4.8515625" style="21" customWidth="1"/>
    <col min="6" max="6" width="6.57421875" style="8" customWidth="1"/>
    <col min="7" max="8" width="6.421875" style="8" customWidth="1"/>
    <col min="9" max="9" width="6.8515625" style="8" customWidth="1"/>
    <col min="10" max="10" width="9.7109375" style="8" customWidth="1"/>
    <col min="11" max="11" width="1.1484375" style="8" customWidth="1"/>
    <col min="12" max="12" width="10.7109375" style="9" customWidth="1"/>
    <col min="13" max="13" width="2.7109375" style="8" customWidth="1"/>
    <col min="14" max="14" width="12.00390625" style="8" customWidth="1"/>
    <col min="15" max="15" width="2.140625" style="8" customWidth="1"/>
    <col min="16" max="16" width="1.421875" style="8" customWidth="1"/>
    <col min="17" max="17" width="11.421875" style="74" customWidth="1"/>
    <col min="18" max="16384" width="11.421875" style="8" customWidth="1"/>
  </cols>
  <sheetData>
    <row r="1" spans="1:11" ht="12.75">
      <c r="A1" s="3" t="s">
        <v>75</v>
      </c>
      <c r="B1" s="118">
        <v>0.03</v>
      </c>
      <c r="C1" s="4"/>
      <c r="D1" s="5"/>
      <c r="E1" s="6"/>
      <c r="F1" s="7"/>
      <c r="G1" s="7"/>
      <c r="H1" s="7"/>
      <c r="I1" s="7"/>
      <c r="J1" s="130"/>
      <c r="K1" s="130"/>
    </row>
    <row r="2" spans="1:10" ht="12.75">
      <c r="A2" s="10"/>
      <c r="B2" s="10"/>
      <c r="D2" s="11"/>
      <c r="E2" s="12"/>
      <c r="J2" s="13"/>
    </row>
    <row r="3" spans="1:17" ht="12.75">
      <c r="A3" s="1" t="s">
        <v>6</v>
      </c>
      <c r="B3" s="1"/>
      <c r="C3" s="15" t="s">
        <v>5</v>
      </c>
      <c r="D3" s="11"/>
      <c r="E3" s="12"/>
      <c r="F3" s="127" t="s">
        <v>1</v>
      </c>
      <c r="G3" s="128"/>
      <c r="H3" s="128"/>
      <c r="I3" s="129"/>
      <c r="J3" s="16" t="s">
        <v>4</v>
      </c>
      <c r="K3" s="17"/>
      <c r="L3" s="18" t="s">
        <v>33</v>
      </c>
      <c r="M3" s="17"/>
      <c r="N3" s="16" t="s">
        <v>34</v>
      </c>
      <c r="O3" s="16"/>
      <c r="Q3" s="74" t="s">
        <v>35</v>
      </c>
    </row>
    <row r="4" spans="1:13" ht="12.75">
      <c r="A4" s="124"/>
      <c r="B4" s="20"/>
      <c r="C4" s="15"/>
      <c r="F4" s="22" t="s">
        <v>12</v>
      </c>
      <c r="G4" s="23" t="s">
        <v>15</v>
      </c>
      <c r="H4" s="24" t="s">
        <v>11</v>
      </c>
      <c r="I4" s="23" t="s">
        <v>16</v>
      </c>
      <c r="J4" s="16"/>
      <c r="K4" s="17"/>
      <c r="M4" s="17"/>
    </row>
    <row r="5" spans="1:20" ht="12.75">
      <c r="A5" s="119" t="s">
        <v>41</v>
      </c>
      <c r="B5" s="19"/>
      <c r="C5" s="100"/>
      <c r="D5" s="14" t="s">
        <v>13</v>
      </c>
      <c r="E5" s="25"/>
      <c r="F5" s="103"/>
      <c r="G5" s="26"/>
      <c r="H5" s="27">
        <f>F5*9</f>
        <v>0</v>
      </c>
      <c r="I5" s="28"/>
      <c r="J5" s="19">
        <f>F5*C5</f>
        <v>0</v>
      </c>
      <c r="K5" s="19"/>
      <c r="L5" s="19">
        <f>(B1+1)*J5</f>
        <v>0</v>
      </c>
      <c r="M5" s="29"/>
      <c r="N5" s="99">
        <f>(1+B1)*L5</f>
        <v>0</v>
      </c>
      <c r="O5" s="19"/>
      <c r="P5" s="30"/>
      <c r="R5" s="30"/>
      <c r="S5" s="30"/>
      <c r="T5" s="30"/>
    </row>
    <row r="6" spans="1:20" ht="12.75">
      <c r="A6" s="120" t="s">
        <v>36</v>
      </c>
      <c r="B6" s="19"/>
      <c r="C6" s="19"/>
      <c r="D6" s="31" t="s">
        <v>0</v>
      </c>
      <c r="E6" s="104">
        <v>0.31</v>
      </c>
      <c r="F6" s="33"/>
      <c r="G6" s="34"/>
      <c r="H6" s="35"/>
      <c r="I6" s="36"/>
      <c r="J6" s="19">
        <f>J5*E6</f>
        <v>0</v>
      </c>
      <c r="K6" s="19"/>
      <c r="L6" s="99">
        <f>(1+B1)*J6</f>
        <v>0</v>
      </c>
      <c r="M6" s="29"/>
      <c r="N6" s="19">
        <f>(1+B1)*L6</f>
        <v>0</v>
      </c>
      <c r="O6" s="30"/>
      <c r="P6" s="30"/>
      <c r="R6" s="30"/>
      <c r="S6" s="30"/>
      <c r="T6" s="30"/>
    </row>
    <row r="7" spans="1:20" ht="12.75">
      <c r="A7" s="120"/>
      <c r="B7" s="19"/>
      <c r="C7" s="19">
        <f>C5*0.33333</f>
        <v>0</v>
      </c>
      <c r="D7" s="14" t="s">
        <v>14</v>
      </c>
      <c r="E7" s="25"/>
      <c r="F7" s="103"/>
      <c r="G7" s="26"/>
      <c r="H7" s="27"/>
      <c r="I7" s="28">
        <f>F7*3</f>
        <v>0</v>
      </c>
      <c r="J7" s="19">
        <f>C7*F7</f>
        <v>0</v>
      </c>
      <c r="K7" s="19"/>
      <c r="L7" s="19">
        <f>(1+B1)*J7</f>
        <v>0</v>
      </c>
      <c r="M7" s="29"/>
      <c r="N7" s="19">
        <f>(1+B1)*L7</f>
        <v>0</v>
      </c>
      <c r="O7" s="19"/>
      <c r="P7" s="30"/>
      <c r="R7" s="30"/>
      <c r="S7" s="30"/>
      <c r="T7" s="30"/>
    </row>
    <row r="8" spans="1:20" ht="12.75">
      <c r="A8" s="121"/>
      <c r="B8" s="1"/>
      <c r="C8" s="19"/>
      <c r="D8" s="31" t="s">
        <v>0</v>
      </c>
      <c r="E8" s="104">
        <v>0.2068</v>
      </c>
      <c r="F8" s="33"/>
      <c r="G8" s="34"/>
      <c r="H8" s="35"/>
      <c r="I8" s="36"/>
      <c r="J8" s="19">
        <f>J7*E8</f>
        <v>0</v>
      </c>
      <c r="K8" s="19"/>
      <c r="L8" s="19">
        <f>(1+B1)*J8</f>
        <v>0</v>
      </c>
      <c r="M8" s="29"/>
      <c r="N8" s="19">
        <f>(1+B1)*L8</f>
        <v>0</v>
      </c>
      <c r="O8" s="30"/>
      <c r="P8" s="30"/>
      <c r="R8" s="30"/>
      <c r="S8" s="30"/>
      <c r="T8" s="30"/>
    </row>
    <row r="9" spans="1:20" ht="12.75">
      <c r="A9" s="121"/>
      <c r="B9" s="1"/>
      <c r="C9" s="19"/>
      <c r="D9" s="31"/>
      <c r="E9" s="32"/>
      <c r="F9" s="33"/>
      <c r="G9" s="34"/>
      <c r="H9" s="35"/>
      <c r="I9" s="36"/>
      <c r="J9" s="19"/>
      <c r="K9" s="19"/>
      <c r="L9" s="19"/>
      <c r="M9" s="29"/>
      <c r="N9" s="19"/>
      <c r="O9" s="30"/>
      <c r="P9" s="30"/>
      <c r="R9" s="30"/>
      <c r="S9" s="30"/>
      <c r="T9" s="30"/>
    </row>
    <row r="10" spans="1:20" ht="12.75">
      <c r="A10" s="119" t="s">
        <v>37</v>
      </c>
      <c r="B10" s="19"/>
      <c r="C10" s="100"/>
      <c r="D10" s="14" t="s">
        <v>13</v>
      </c>
      <c r="E10" s="25"/>
      <c r="F10" s="103"/>
      <c r="G10" s="26"/>
      <c r="H10" s="27"/>
      <c r="I10" s="28"/>
      <c r="J10" s="19">
        <f>C10*F10</f>
        <v>0</v>
      </c>
      <c r="K10" s="19"/>
      <c r="L10" s="19">
        <f>(1+B1)*J10</f>
        <v>0</v>
      </c>
      <c r="M10" s="29"/>
      <c r="N10" s="19">
        <f>(B1+1)*L10</f>
        <v>0</v>
      </c>
      <c r="O10" s="19"/>
      <c r="P10" s="30"/>
      <c r="R10" s="30"/>
      <c r="S10" s="30"/>
      <c r="T10" s="30"/>
    </row>
    <row r="11" spans="1:20" ht="12.75">
      <c r="A11" s="119" t="s">
        <v>36</v>
      </c>
      <c r="B11" s="19"/>
      <c r="C11" s="19"/>
      <c r="D11" s="31" t="s">
        <v>0</v>
      </c>
      <c r="E11" s="104">
        <v>0.31</v>
      </c>
      <c r="F11" s="33"/>
      <c r="G11" s="34"/>
      <c r="H11" s="35"/>
      <c r="I11" s="36"/>
      <c r="J11" s="19">
        <f>J10*E11</f>
        <v>0</v>
      </c>
      <c r="K11" s="19"/>
      <c r="L11" s="19">
        <f>(1+B1)*J12</f>
        <v>0</v>
      </c>
      <c r="M11" s="29"/>
      <c r="N11" s="19">
        <f>(1+B1)*L12</f>
        <v>0</v>
      </c>
      <c r="O11" s="30"/>
      <c r="P11" s="30"/>
      <c r="R11" s="30"/>
      <c r="S11" s="30"/>
      <c r="T11" s="30"/>
    </row>
    <row r="12" spans="1:20" ht="12.75">
      <c r="A12" s="120"/>
      <c r="B12" s="19"/>
      <c r="C12" s="19">
        <f>C10*0.33333</f>
        <v>0</v>
      </c>
      <c r="D12" s="14" t="s">
        <v>14</v>
      </c>
      <c r="E12" s="25"/>
      <c r="F12" s="103"/>
      <c r="G12" s="26"/>
      <c r="H12" s="27"/>
      <c r="I12" s="28">
        <f>F12*3</f>
        <v>0</v>
      </c>
      <c r="J12" s="19">
        <f>C12*F12</f>
        <v>0</v>
      </c>
      <c r="K12" s="19"/>
      <c r="L12" s="19">
        <f>(1+B1)*J12</f>
        <v>0</v>
      </c>
      <c r="M12" s="29"/>
      <c r="N12" s="19">
        <f>(1+B1)*L12</f>
        <v>0</v>
      </c>
      <c r="O12" s="19"/>
      <c r="P12" s="30"/>
      <c r="R12" s="30"/>
      <c r="S12" s="30"/>
      <c r="T12" s="30"/>
    </row>
    <row r="13" spans="1:20" ht="12.75">
      <c r="A13" s="121"/>
      <c r="B13" s="1"/>
      <c r="C13" s="19"/>
      <c r="D13" s="31" t="s">
        <v>0</v>
      </c>
      <c r="E13" s="104">
        <v>0.2068</v>
      </c>
      <c r="F13" s="33"/>
      <c r="G13" s="34"/>
      <c r="H13" s="35"/>
      <c r="I13" s="36"/>
      <c r="J13" s="19">
        <f>J12*E13</f>
        <v>0</v>
      </c>
      <c r="K13" s="19"/>
      <c r="L13" s="19">
        <f>(1+B1)*J13</f>
        <v>0</v>
      </c>
      <c r="M13" s="29"/>
      <c r="N13" s="19">
        <f>(1+B1)*L13</f>
        <v>0</v>
      </c>
      <c r="O13" s="30"/>
      <c r="P13" s="30"/>
      <c r="R13" s="30"/>
      <c r="S13" s="30"/>
      <c r="T13" s="30"/>
    </row>
    <row r="14" spans="1:20" ht="12.75">
      <c r="A14" s="121"/>
      <c r="B14" s="1"/>
      <c r="C14" s="19"/>
      <c r="D14" s="31"/>
      <c r="E14" s="104"/>
      <c r="F14" s="33"/>
      <c r="G14" s="34"/>
      <c r="H14" s="35"/>
      <c r="I14" s="36"/>
      <c r="J14" s="19"/>
      <c r="K14" s="19"/>
      <c r="L14" s="19"/>
      <c r="M14" s="29"/>
      <c r="N14" s="19"/>
      <c r="O14" s="30"/>
      <c r="P14" s="30"/>
      <c r="R14" s="30"/>
      <c r="S14" s="30"/>
      <c r="T14" s="30"/>
    </row>
    <row r="15" spans="1:20" ht="12.75">
      <c r="A15" s="122" t="s">
        <v>74</v>
      </c>
      <c r="B15" s="1"/>
      <c r="C15" s="100">
        <v>0</v>
      </c>
      <c r="D15" s="19" t="s">
        <v>28</v>
      </c>
      <c r="E15" s="32"/>
      <c r="F15" s="33" t="e">
        <f>J15/C15</f>
        <v>#DIV/0!</v>
      </c>
      <c r="G15" s="34" t="e">
        <f>F15*12</f>
        <v>#DIV/0!</v>
      </c>
      <c r="H15" s="35"/>
      <c r="I15" s="36"/>
      <c r="J15" s="108">
        <v>0</v>
      </c>
      <c r="K15" s="19"/>
      <c r="L15" s="109">
        <f>J15</f>
        <v>0</v>
      </c>
      <c r="M15" s="29"/>
      <c r="N15" s="109">
        <f>J15</f>
        <v>0</v>
      </c>
      <c r="O15" s="30"/>
      <c r="P15" s="30"/>
      <c r="R15" s="30"/>
      <c r="S15" s="30"/>
      <c r="T15" s="30"/>
    </row>
    <row r="16" spans="1:20" ht="12.75">
      <c r="A16" s="119" t="s">
        <v>36</v>
      </c>
      <c r="B16" s="1"/>
      <c r="C16" s="19"/>
      <c r="D16" s="31" t="s">
        <v>29</v>
      </c>
      <c r="E16" s="104">
        <v>0.3</v>
      </c>
      <c r="F16" s="33"/>
      <c r="G16" s="34"/>
      <c r="H16" s="35"/>
      <c r="I16" s="36"/>
      <c r="J16" s="19">
        <f>E16*J15</f>
        <v>0</v>
      </c>
      <c r="K16" s="19"/>
      <c r="L16" s="19">
        <f>E16*L15</f>
        <v>0</v>
      </c>
      <c r="M16" s="29"/>
      <c r="N16" s="19">
        <f>N15*E16</f>
        <v>0</v>
      </c>
      <c r="O16" s="19"/>
      <c r="P16" s="30"/>
      <c r="R16" s="30"/>
      <c r="S16" s="30"/>
      <c r="T16" s="30"/>
    </row>
    <row r="17" spans="1:20" ht="12.75">
      <c r="A17" s="121"/>
      <c r="B17" s="1"/>
      <c r="C17" s="19"/>
      <c r="D17" s="31"/>
      <c r="E17" s="32"/>
      <c r="F17" s="33"/>
      <c r="G17" s="34"/>
      <c r="H17" s="35"/>
      <c r="I17" s="36"/>
      <c r="J17" s="19"/>
      <c r="K17" s="19"/>
      <c r="L17" s="19"/>
      <c r="M17" s="29"/>
      <c r="N17" s="19"/>
      <c r="O17" s="19"/>
      <c r="P17" s="30"/>
      <c r="R17" s="30"/>
      <c r="S17" s="30"/>
      <c r="T17" s="30"/>
    </row>
    <row r="18" spans="1:20" ht="12.75">
      <c r="A18" s="119" t="s">
        <v>38</v>
      </c>
      <c r="B18" s="1"/>
      <c r="C18" s="100">
        <v>0</v>
      </c>
      <c r="D18" s="19" t="s">
        <v>28</v>
      </c>
      <c r="E18" s="32"/>
      <c r="F18" s="105"/>
      <c r="G18" s="34">
        <f>F18*12</f>
        <v>0</v>
      </c>
      <c r="H18" s="35"/>
      <c r="I18" s="36"/>
      <c r="J18" s="19">
        <f>F18*C18</f>
        <v>0</v>
      </c>
      <c r="K18" s="19"/>
      <c r="L18" s="67">
        <f>(1+B1)*J18</f>
        <v>0</v>
      </c>
      <c r="M18" s="29"/>
      <c r="N18" s="67">
        <f>(1+B1)*L18</f>
        <v>0</v>
      </c>
      <c r="O18" s="30"/>
      <c r="P18" s="30"/>
      <c r="R18" s="30"/>
      <c r="S18" s="30"/>
      <c r="T18" s="30"/>
    </row>
    <row r="19" spans="1:20" ht="12.75">
      <c r="A19" s="119" t="s">
        <v>36</v>
      </c>
      <c r="B19" s="1"/>
      <c r="C19" s="19"/>
      <c r="D19" s="31" t="s">
        <v>29</v>
      </c>
      <c r="E19" s="104">
        <v>0.53</v>
      </c>
      <c r="F19" s="33"/>
      <c r="G19" s="34"/>
      <c r="H19" s="35"/>
      <c r="I19" s="36"/>
      <c r="J19" s="19">
        <f>E19*J18</f>
        <v>0</v>
      </c>
      <c r="K19" s="19"/>
      <c r="L19" s="19">
        <f>(1+B1)*J19</f>
        <v>0</v>
      </c>
      <c r="M19" s="29"/>
      <c r="N19" s="19">
        <f>(1+B1)*L19</f>
        <v>0</v>
      </c>
      <c r="O19" s="19"/>
      <c r="P19" s="30"/>
      <c r="R19" s="30"/>
      <c r="S19" s="30"/>
      <c r="T19" s="30"/>
    </row>
    <row r="20" spans="1:20" ht="12.75">
      <c r="A20" s="121"/>
      <c r="B20" s="1"/>
      <c r="C20" s="19"/>
      <c r="D20" s="19"/>
      <c r="E20" s="32"/>
      <c r="F20" s="33"/>
      <c r="G20" s="34"/>
      <c r="H20" s="35"/>
      <c r="I20" s="36"/>
      <c r="J20" s="19"/>
      <c r="K20" s="19"/>
      <c r="L20" s="37"/>
      <c r="M20" s="29"/>
      <c r="N20" s="37"/>
      <c r="O20" s="30"/>
      <c r="P20" s="30"/>
      <c r="R20" s="30"/>
      <c r="S20" s="30"/>
      <c r="T20" s="30"/>
    </row>
    <row r="21" spans="1:20" ht="12.75">
      <c r="A21" s="123"/>
      <c r="B21" s="61" t="s">
        <v>2</v>
      </c>
      <c r="C21" s="30"/>
      <c r="D21" s="30"/>
      <c r="E21" s="39"/>
      <c r="F21" s="40"/>
      <c r="G21" s="41"/>
      <c r="H21" s="42"/>
      <c r="I21" s="43"/>
      <c r="J21" s="30"/>
      <c r="K21" s="30"/>
      <c r="L21" s="44"/>
      <c r="M21" s="30"/>
      <c r="N21" s="44"/>
      <c r="O21" s="30"/>
      <c r="P21" s="30"/>
      <c r="R21" s="30"/>
      <c r="S21" s="30"/>
      <c r="T21" s="30"/>
    </row>
    <row r="22" spans="1:20" ht="12.75">
      <c r="A22" s="123" t="s">
        <v>21</v>
      </c>
      <c r="B22" s="102"/>
      <c r="C22" s="101"/>
      <c r="D22" s="30"/>
      <c r="E22" s="39"/>
      <c r="F22" s="106"/>
      <c r="G22" s="45"/>
      <c r="H22" s="46"/>
      <c r="I22" s="47"/>
      <c r="J22" s="38">
        <f>B22*C22*F22</f>
        <v>0</v>
      </c>
      <c r="K22" s="38"/>
      <c r="L22" s="48">
        <f>(1+B1)*J22</f>
        <v>0</v>
      </c>
      <c r="M22" s="30"/>
      <c r="N22" s="48">
        <f>(1+B1)*L22</f>
        <v>0</v>
      </c>
      <c r="O22" s="30"/>
      <c r="P22" s="30"/>
      <c r="R22" s="30"/>
      <c r="S22" s="30"/>
      <c r="T22" s="30"/>
    </row>
    <row r="23" spans="1:20" ht="12.75">
      <c r="A23" s="123"/>
      <c r="B23" s="30"/>
      <c r="C23" s="30"/>
      <c r="D23" s="49" t="s">
        <v>17</v>
      </c>
      <c r="E23" s="107">
        <v>0.06</v>
      </c>
      <c r="F23" s="50"/>
      <c r="G23" s="51"/>
      <c r="H23" s="52"/>
      <c r="I23" s="53"/>
      <c r="J23" s="30">
        <f>(1/3)*0.05*B22*C22</f>
        <v>0</v>
      </c>
      <c r="K23" s="30"/>
      <c r="L23" s="44">
        <f>(1+B1)*J23</f>
        <v>0</v>
      </c>
      <c r="M23" s="30"/>
      <c r="N23" s="44">
        <f>(1+B1)*L23</f>
        <v>0</v>
      </c>
      <c r="O23" s="30"/>
      <c r="P23" s="30"/>
      <c r="R23" s="30"/>
      <c r="S23" s="30"/>
      <c r="T23" s="30"/>
    </row>
    <row r="24" spans="1:20" ht="12.75">
      <c r="A24" s="123" t="s">
        <v>21</v>
      </c>
      <c r="B24" s="102"/>
      <c r="C24" s="101"/>
      <c r="D24" s="30"/>
      <c r="E24" s="39"/>
      <c r="F24" s="106"/>
      <c r="G24" s="45"/>
      <c r="H24" s="46"/>
      <c r="I24" s="47"/>
      <c r="J24" s="38">
        <f>B24*C24*F24</f>
        <v>0</v>
      </c>
      <c r="K24" s="38"/>
      <c r="L24" s="48">
        <f>(1+B1)*J24</f>
        <v>0</v>
      </c>
      <c r="M24" s="30"/>
      <c r="N24" s="48">
        <f>(1+B1)*L24</f>
        <v>0</v>
      </c>
      <c r="O24" s="30"/>
      <c r="P24" s="30"/>
      <c r="R24" s="30"/>
      <c r="S24" s="30"/>
      <c r="T24" s="30"/>
    </row>
    <row r="25" spans="1:20" s="38" customFormat="1" ht="12.75">
      <c r="A25" s="123"/>
      <c r="B25" s="30"/>
      <c r="C25" s="30"/>
      <c r="D25" s="49" t="s">
        <v>17</v>
      </c>
      <c r="E25" s="107">
        <v>0.06</v>
      </c>
      <c r="F25" s="50"/>
      <c r="G25" s="51"/>
      <c r="H25" s="52"/>
      <c r="I25" s="53"/>
      <c r="J25" s="30">
        <f>(1/3)*0.05*B24*C24</f>
        <v>0</v>
      </c>
      <c r="K25" s="30"/>
      <c r="L25" s="44">
        <f>(1+B1)*J25</f>
        <v>0</v>
      </c>
      <c r="M25" s="30"/>
      <c r="N25" s="44">
        <f>(1+B1)*L25</f>
        <v>0</v>
      </c>
      <c r="O25" s="30"/>
      <c r="P25" s="30"/>
      <c r="Q25" s="74"/>
      <c r="R25" s="30"/>
      <c r="S25" s="30"/>
      <c r="T25" s="30"/>
    </row>
    <row r="26" spans="1:20" s="38" customFormat="1" ht="12.75">
      <c r="A26" s="123"/>
      <c r="B26" s="30"/>
      <c r="C26" s="30"/>
      <c r="D26" s="49"/>
      <c r="E26" s="39"/>
      <c r="F26" s="52"/>
      <c r="G26" s="52"/>
      <c r="H26" s="52"/>
      <c r="I26" s="54"/>
      <c r="J26" s="30"/>
      <c r="K26" s="30"/>
      <c r="L26" s="44"/>
      <c r="M26" s="30"/>
      <c r="N26" s="44"/>
      <c r="O26" s="30"/>
      <c r="P26" s="30"/>
      <c r="Q26" s="74"/>
      <c r="R26" s="30"/>
      <c r="S26" s="30"/>
      <c r="T26" s="30"/>
    </row>
    <row r="27" spans="1:20" s="38" customFormat="1" ht="12.75">
      <c r="A27" s="121" t="s">
        <v>6</v>
      </c>
      <c r="B27" s="30"/>
      <c r="C27" s="30"/>
      <c r="D27" s="49"/>
      <c r="E27" s="39"/>
      <c r="F27" s="52"/>
      <c r="G27" s="52"/>
      <c r="H27" s="52"/>
      <c r="I27" s="54"/>
      <c r="J27" s="30">
        <f>SUM(J5:J25)</f>
        <v>0</v>
      </c>
      <c r="K27" s="30"/>
      <c r="L27" s="44">
        <f>SUM(L5:L25)</f>
        <v>0</v>
      </c>
      <c r="M27" s="30"/>
      <c r="N27" s="44">
        <f>SUM(N5:N25)</f>
        <v>0</v>
      </c>
      <c r="O27" s="30"/>
      <c r="P27" s="30"/>
      <c r="Q27" s="74">
        <f>SUM(J27:O27)</f>
        <v>0</v>
      </c>
      <c r="R27" s="30"/>
      <c r="S27" s="30"/>
      <c r="T27" s="30"/>
    </row>
    <row r="28" spans="1:20" s="38" customFormat="1" ht="12.75">
      <c r="A28" s="121"/>
      <c r="B28" s="30"/>
      <c r="C28" s="30"/>
      <c r="D28" s="49"/>
      <c r="E28" s="39"/>
      <c r="F28" s="52"/>
      <c r="G28" s="52"/>
      <c r="H28" s="52"/>
      <c r="I28" s="54"/>
      <c r="J28" s="30"/>
      <c r="K28" s="30"/>
      <c r="L28" s="44"/>
      <c r="M28" s="30"/>
      <c r="N28" s="44"/>
      <c r="O28" s="30"/>
      <c r="P28" s="30"/>
      <c r="Q28" s="74"/>
      <c r="R28" s="30"/>
      <c r="S28" s="30"/>
      <c r="T28" s="30"/>
    </row>
    <row r="29" spans="1:20" s="38" customFormat="1" ht="12.75">
      <c r="A29" s="121" t="s">
        <v>76</v>
      </c>
      <c r="B29" s="30"/>
      <c r="C29" s="30"/>
      <c r="D29" s="49"/>
      <c r="E29" s="39"/>
      <c r="F29" s="52"/>
      <c r="G29" s="52"/>
      <c r="H29" s="52"/>
      <c r="I29" s="54"/>
      <c r="J29" s="110"/>
      <c r="K29" s="30"/>
      <c r="L29" s="122">
        <f>J29*B1</f>
        <v>0</v>
      </c>
      <c r="M29" s="30"/>
      <c r="N29" s="122">
        <f>L29*B1</f>
        <v>0</v>
      </c>
      <c r="O29" s="30"/>
      <c r="P29" s="30"/>
      <c r="Q29" s="74">
        <f>SUM(J29:N29)</f>
        <v>0</v>
      </c>
      <c r="R29" s="30"/>
      <c r="S29" s="30"/>
      <c r="T29" s="30"/>
    </row>
    <row r="30" spans="1:14" ht="12.75">
      <c r="A30" s="119"/>
      <c r="N30" s="9"/>
    </row>
    <row r="31" spans="1:17" ht="12.75">
      <c r="A31" s="121" t="s">
        <v>42</v>
      </c>
      <c r="J31" s="8">
        <f>SUM(J32:J34)</f>
        <v>0</v>
      </c>
      <c r="L31" s="9">
        <f>SUM(L32:L34)</f>
        <v>0</v>
      </c>
      <c r="N31" s="9">
        <f>SUM(N32:N34)</f>
        <v>0</v>
      </c>
      <c r="Q31" s="74">
        <f>SUM(J31:O31)</f>
        <v>0</v>
      </c>
    </row>
    <row r="32" spans="1:14" ht="12.75">
      <c r="A32" s="115"/>
      <c r="J32" s="110"/>
      <c r="L32" s="112"/>
      <c r="N32" s="112"/>
    </row>
    <row r="33" spans="1:14" ht="12.75">
      <c r="A33" s="115"/>
      <c r="J33" s="110"/>
      <c r="L33" s="112"/>
      <c r="N33" s="112"/>
    </row>
    <row r="34" spans="1:20" ht="12.75">
      <c r="A34" s="116"/>
      <c r="B34" s="30"/>
      <c r="C34" s="30"/>
      <c r="D34" s="30"/>
      <c r="E34" s="39"/>
      <c r="F34" s="30"/>
      <c r="G34" s="30"/>
      <c r="H34" s="30"/>
      <c r="I34" s="30"/>
      <c r="J34" s="111"/>
      <c r="K34" s="30"/>
      <c r="L34" s="113"/>
      <c r="M34" s="30"/>
      <c r="N34" s="113"/>
      <c r="O34" s="30"/>
      <c r="P34" s="30"/>
      <c r="R34" s="30"/>
      <c r="S34" s="30"/>
      <c r="T34" s="30"/>
    </row>
    <row r="35" spans="1:20" s="56" customFormat="1" ht="12.75">
      <c r="A35" s="121" t="s">
        <v>18</v>
      </c>
      <c r="B35" s="1"/>
      <c r="C35" s="38"/>
      <c r="D35" s="38"/>
      <c r="E35" s="55"/>
      <c r="F35" s="38"/>
      <c r="G35" s="38"/>
      <c r="H35" s="38"/>
      <c r="I35" s="38"/>
      <c r="J35" s="1">
        <f>SUM(J36:J37)</f>
        <v>0</v>
      </c>
      <c r="K35" s="1"/>
      <c r="L35" s="1">
        <f>SUM(L36:L37)</f>
        <v>0</v>
      </c>
      <c r="M35" s="30"/>
      <c r="N35" s="1">
        <f>SUM(N36:N37)</f>
        <v>0</v>
      </c>
      <c r="O35" s="30"/>
      <c r="P35" s="30"/>
      <c r="Q35" s="74">
        <f>SUM(J35:O35)</f>
        <v>0</v>
      </c>
      <c r="R35" s="30"/>
      <c r="S35" s="30"/>
      <c r="T35" s="30"/>
    </row>
    <row r="36" spans="1:20" ht="12.75">
      <c r="A36" s="116" t="s">
        <v>19</v>
      </c>
      <c r="B36" s="30"/>
      <c r="C36" s="30"/>
      <c r="D36" s="30"/>
      <c r="E36" s="39"/>
      <c r="F36" s="30"/>
      <c r="G36" s="30"/>
      <c r="H36" s="30"/>
      <c r="I36" s="30"/>
      <c r="J36" s="111"/>
      <c r="K36" s="30"/>
      <c r="L36" s="111"/>
      <c r="M36" s="30"/>
      <c r="N36" s="111"/>
      <c r="O36" s="30"/>
      <c r="P36" s="30"/>
      <c r="R36" s="30"/>
      <c r="S36" s="30"/>
      <c r="T36" s="30"/>
    </row>
    <row r="37" spans="1:20" ht="12.75">
      <c r="A37" s="116" t="s">
        <v>20</v>
      </c>
      <c r="B37" s="30"/>
      <c r="C37" s="30"/>
      <c r="D37" s="30"/>
      <c r="E37" s="39"/>
      <c r="F37" s="30"/>
      <c r="G37" s="30"/>
      <c r="H37" s="30"/>
      <c r="I37" s="30"/>
      <c r="J37" s="111"/>
      <c r="K37" s="30"/>
      <c r="L37" s="111"/>
      <c r="M37" s="30"/>
      <c r="N37" s="111"/>
      <c r="O37" s="30"/>
      <c r="P37" s="30"/>
      <c r="R37" s="30"/>
      <c r="S37" s="30"/>
      <c r="T37" s="30"/>
    </row>
    <row r="38" spans="1:20" ht="12.75">
      <c r="A38" s="123"/>
      <c r="B38" s="30"/>
      <c r="C38" s="30"/>
      <c r="D38" s="30"/>
      <c r="E38" s="39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R38" s="30"/>
      <c r="S38" s="30"/>
      <c r="T38" s="30"/>
    </row>
    <row r="39" spans="1:17" ht="12.75">
      <c r="A39" s="121" t="s">
        <v>43</v>
      </c>
      <c r="J39" s="8">
        <f>SUM(J40:J43)</f>
        <v>0</v>
      </c>
      <c r="L39" s="9">
        <f>SUM(L40:L43)</f>
        <v>0</v>
      </c>
      <c r="N39" s="9">
        <f>SUM(N40:N43)</f>
        <v>0</v>
      </c>
      <c r="Q39" s="74">
        <f>SUM(J39:O39)</f>
        <v>0</v>
      </c>
    </row>
    <row r="40" spans="1:14" ht="12.75">
      <c r="A40" s="115" t="s">
        <v>22</v>
      </c>
      <c r="J40" s="110"/>
      <c r="L40" s="112"/>
      <c r="N40" s="112"/>
    </row>
    <row r="41" spans="1:14" ht="12.75">
      <c r="A41" s="115" t="s">
        <v>18</v>
      </c>
      <c r="J41" s="110"/>
      <c r="L41" s="112"/>
      <c r="N41" s="112"/>
    </row>
    <row r="42" spans="1:14" ht="12.75">
      <c r="A42" s="115" t="s">
        <v>44</v>
      </c>
      <c r="J42" s="110"/>
      <c r="L42" s="112"/>
      <c r="N42" s="112"/>
    </row>
    <row r="43" spans="1:14" ht="12.75">
      <c r="A43" s="114" t="s">
        <v>23</v>
      </c>
      <c r="J43" s="110"/>
      <c r="L43" s="112"/>
      <c r="N43" s="112"/>
    </row>
    <row r="44" spans="1:14" ht="12.75">
      <c r="A44" s="121"/>
      <c r="B44" s="1"/>
      <c r="J44" s="1"/>
      <c r="N44" s="9"/>
    </row>
    <row r="45" spans="1:17" s="19" customFormat="1" ht="12.75">
      <c r="A45" s="121" t="s">
        <v>10</v>
      </c>
      <c r="B45" s="1"/>
      <c r="E45" s="32"/>
      <c r="J45" s="1">
        <f>SUM(J46:J49)</f>
        <v>0</v>
      </c>
      <c r="K45" s="1"/>
      <c r="L45" s="57">
        <f>SUM(L46:L49)</f>
        <v>0</v>
      </c>
      <c r="N45" s="57">
        <f>SUM(N46:N49)</f>
        <v>0</v>
      </c>
      <c r="Q45" s="74">
        <f>SUM(J45:O45)</f>
        <v>0</v>
      </c>
    </row>
    <row r="46" spans="1:14" ht="12.75">
      <c r="A46" s="114"/>
      <c r="J46" s="110"/>
      <c r="L46" s="112"/>
      <c r="N46" s="112"/>
    </row>
    <row r="47" spans="1:14" ht="12.75">
      <c r="A47" s="114"/>
      <c r="J47" s="110"/>
      <c r="L47" s="112"/>
      <c r="N47" s="112"/>
    </row>
    <row r="48" spans="1:14" ht="12.75">
      <c r="A48" s="114"/>
      <c r="J48" s="110"/>
      <c r="L48" s="112"/>
      <c r="N48" s="112"/>
    </row>
    <row r="49" spans="1:14" ht="12.75">
      <c r="A49" s="114"/>
      <c r="J49" s="110"/>
      <c r="L49" s="112"/>
      <c r="N49" s="112"/>
    </row>
    <row r="50" spans="1:17" ht="12.75">
      <c r="A50" s="121" t="s">
        <v>24</v>
      </c>
      <c r="J50" s="8">
        <f>SUM(J51:J53)</f>
        <v>0</v>
      </c>
      <c r="L50" s="9">
        <f>SUM(L51:L53)</f>
        <v>0</v>
      </c>
      <c r="N50" s="9">
        <f>SUM(N51:N53)</f>
        <v>0</v>
      </c>
      <c r="Q50" s="74">
        <f>SUM(J50:O50)</f>
        <v>0</v>
      </c>
    </row>
    <row r="51" spans="1:14" ht="12.75">
      <c r="A51" s="114"/>
      <c r="J51" s="110"/>
      <c r="L51" s="112"/>
      <c r="N51" s="112"/>
    </row>
    <row r="52" spans="1:14" ht="12.75">
      <c r="A52" s="114"/>
      <c r="J52" s="110"/>
      <c r="L52" s="112"/>
      <c r="N52" s="112"/>
    </row>
    <row r="53" spans="1:14" ht="12.75">
      <c r="A53" s="114"/>
      <c r="J53" s="110"/>
      <c r="L53" s="112"/>
      <c r="N53" s="112"/>
    </row>
    <row r="54" spans="1:17" ht="12.75">
      <c r="A54" s="121" t="s">
        <v>45</v>
      </c>
      <c r="J54" s="8">
        <f>SUM(J55:J57)</f>
        <v>0</v>
      </c>
      <c r="L54" s="9">
        <f>SUM(L55:L57)</f>
        <v>0</v>
      </c>
      <c r="N54" s="9">
        <f>SUM(N55:N57)</f>
        <v>0</v>
      </c>
      <c r="Q54" s="74">
        <f>SUM(J54:O54)</f>
        <v>0</v>
      </c>
    </row>
    <row r="55" spans="1:14" ht="12.75">
      <c r="A55" s="114"/>
      <c r="J55" s="110"/>
      <c r="L55" s="112"/>
      <c r="N55" s="112"/>
    </row>
    <row r="56" spans="1:14" ht="12.75">
      <c r="A56" s="114"/>
      <c r="J56" s="110"/>
      <c r="L56" s="112"/>
      <c r="N56" s="112"/>
    </row>
    <row r="57" spans="1:14" ht="12.75">
      <c r="A57" s="114"/>
      <c r="J57" s="110"/>
      <c r="L57" s="112"/>
      <c r="N57" s="112"/>
    </row>
    <row r="58" spans="1:17" ht="12.75">
      <c r="A58" s="121" t="s">
        <v>25</v>
      </c>
      <c r="J58" s="8">
        <f>SUM(J59:J60)</f>
        <v>0</v>
      </c>
      <c r="L58" s="9">
        <f>SUM(L59:L59)</f>
        <v>0</v>
      </c>
      <c r="N58" s="9">
        <f>SUM(N59:N59)</f>
        <v>0</v>
      </c>
      <c r="Q58" s="74">
        <f>SUM(J58:O58)</f>
        <v>0</v>
      </c>
    </row>
    <row r="59" spans="1:17" ht="12.75">
      <c r="A59" s="114"/>
      <c r="J59" s="110"/>
      <c r="L59" s="112"/>
      <c r="N59" s="112"/>
      <c r="Q59" s="74">
        <f>SUM(J59:O59)</f>
        <v>0</v>
      </c>
    </row>
    <row r="60" spans="1:14" ht="12.75">
      <c r="A60" s="122"/>
      <c r="N60" s="9"/>
    </row>
    <row r="61" spans="1:14" ht="12.75">
      <c r="A61" s="122"/>
      <c r="N61" s="9"/>
    </row>
    <row r="62" spans="1:17" s="38" customFormat="1" ht="12.75">
      <c r="A62" s="121" t="s">
        <v>7</v>
      </c>
      <c r="B62" s="1"/>
      <c r="C62" s="1"/>
      <c r="D62" s="1"/>
      <c r="E62" s="2"/>
      <c r="F62" s="1"/>
      <c r="G62" s="1"/>
      <c r="H62" s="1"/>
      <c r="I62" s="1"/>
      <c r="J62" s="1">
        <f>J27+J31+J35+J39+J45+J50+J54+J58+J29</f>
        <v>0</v>
      </c>
      <c r="K62" s="1"/>
      <c r="L62" s="1">
        <f>L58+L54+L50+L45+L39+L35+L31+L27+L29</f>
        <v>0</v>
      </c>
      <c r="N62" s="1">
        <f>N58+N54+N50+N45+N39+N35+N31+N27+N29</f>
        <v>0</v>
      </c>
      <c r="Q62" s="74">
        <f>SUM(J62:O62)</f>
        <v>0</v>
      </c>
    </row>
    <row r="63" spans="1:17" s="70" customFormat="1" ht="12.75">
      <c r="A63" s="125" t="s">
        <v>3</v>
      </c>
      <c r="B63" s="68"/>
      <c r="C63" s="68"/>
      <c r="D63" s="68"/>
      <c r="E63" s="69"/>
      <c r="F63" s="68"/>
      <c r="G63" s="68"/>
      <c r="H63" s="68"/>
      <c r="I63" s="68"/>
      <c r="J63" s="68">
        <f>J62-J31-J39-J58+(IF(J59&gt;25000,25000,J59))-J29</f>
        <v>0</v>
      </c>
      <c r="K63" s="68"/>
      <c r="L63" s="68">
        <f>L62-L39-L31-L58+IF((J59+L59)&lt;25000,L59,25000-J59)-L29</f>
        <v>0</v>
      </c>
      <c r="N63" s="68">
        <f>N62-N39-N31-N58+IF((J59+L59+N59)&lt;25000,N59,25000-(J59+L59))-N29</f>
        <v>0</v>
      </c>
      <c r="Q63" s="75">
        <f>SUM(J63:O63)</f>
        <v>0</v>
      </c>
    </row>
    <row r="64" spans="1:17" s="38" customFormat="1" ht="12.75">
      <c r="A64" s="126" t="s">
        <v>9</v>
      </c>
      <c r="B64" s="58"/>
      <c r="C64" s="117">
        <v>0.5</v>
      </c>
      <c r="E64" s="55"/>
      <c r="J64" s="59">
        <f>J63*C64</f>
        <v>0</v>
      </c>
      <c r="L64" s="60">
        <f>L63*C64</f>
        <v>0</v>
      </c>
      <c r="N64" s="60">
        <f>N63*C64</f>
        <v>0</v>
      </c>
      <c r="Q64" s="74">
        <f>SUM(J64:O64)</f>
        <v>0</v>
      </c>
    </row>
    <row r="65" spans="1:17" s="38" customFormat="1" ht="12.75">
      <c r="A65" s="121" t="s">
        <v>8</v>
      </c>
      <c r="B65" s="1"/>
      <c r="E65" s="55"/>
      <c r="J65" s="1">
        <f>J62+J64</f>
        <v>0</v>
      </c>
      <c r="L65" s="1">
        <f>L64+L62</f>
        <v>0</v>
      </c>
      <c r="N65" s="1">
        <f>N64+N62</f>
        <v>0</v>
      </c>
      <c r="Q65" s="74">
        <f>SUM(J65:O65)</f>
        <v>0</v>
      </c>
    </row>
    <row r="66" ht="12.75"/>
    <row r="67" ht="12.75"/>
    <row r="68" spans="1:17" s="71" customFormat="1" ht="12.75">
      <c r="A68" s="71" t="s">
        <v>39</v>
      </c>
      <c r="E68" s="72"/>
      <c r="L68" s="73"/>
      <c r="Q68" s="75"/>
    </row>
    <row r="71" ht="12.75">
      <c r="A71" s="62" t="s">
        <v>26</v>
      </c>
    </row>
    <row r="72" ht="12.75">
      <c r="A72" s="63" t="s">
        <v>27</v>
      </c>
    </row>
    <row r="73" ht="12.75">
      <c r="A73" s="64" t="s">
        <v>30</v>
      </c>
    </row>
    <row r="74" ht="12.75">
      <c r="A74" s="65" t="s">
        <v>31</v>
      </c>
    </row>
    <row r="75" ht="12.75">
      <c r="A75" s="66" t="s">
        <v>32</v>
      </c>
    </row>
    <row r="76" spans="1:4" ht="12.75">
      <c r="A76" s="96" t="s">
        <v>40</v>
      </c>
      <c r="B76" s="96"/>
      <c r="C76" s="96"/>
      <c r="D76" s="96"/>
    </row>
    <row r="77" ht="12.75">
      <c r="A77" s="8" t="s">
        <v>46</v>
      </c>
    </row>
    <row r="78" ht="13.5" thickBot="1"/>
    <row r="79" spans="1:6" ht="24" customHeight="1" thickBot="1">
      <c r="A79" s="97" t="s">
        <v>73</v>
      </c>
      <c r="B79" s="98"/>
      <c r="D79" s="95" t="s">
        <v>72</v>
      </c>
      <c r="E79" s="90" t="s">
        <v>58</v>
      </c>
      <c r="F79" s="91" t="s">
        <v>59</v>
      </c>
    </row>
    <row r="80" spans="1:6" ht="36.75" thickBot="1">
      <c r="A80" s="131" t="s">
        <v>47</v>
      </c>
      <c r="B80" s="132"/>
      <c r="D80" s="79" t="s">
        <v>60</v>
      </c>
      <c r="E80" s="76">
        <v>0.5</v>
      </c>
      <c r="F80" s="80">
        <v>0.6</v>
      </c>
    </row>
    <row r="81" spans="1:6" ht="24">
      <c r="A81" s="79" t="s">
        <v>48</v>
      </c>
      <c r="B81" s="80">
        <v>0.31</v>
      </c>
      <c r="D81" s="81" t="s">
        <v>61</v>
      </c>
      <c r="E81" s="77">
        <v>0.26</v>
      </c>
      <c r="F81" s="82">
        <v>0.35</v>
      </c>
    </row>
    <row r="82" spans="1:6" ht="24">
      <c r="A82" s="81" t="s">
        <v>49</v>
      </c>
      <c r="B82" s="82">
        <v>0.43</v>
      </c>
      <c r="D82" s="79" t="s">
        <v>62</v>
      </c>
      <c r="E82" s="76">
        <v>0.56</v>
      </c>
      <c r="F82" s="80">
        <v>0.94</v>
      </c>
    </row>
    <row r="83" spans="1:6" ht="24">
      <c r="A83" s="79" t="s">
        <v>50</v>
      </c>
      <c r="B83" s="80">
        <v>0.53</v>
      </c>
      <c r="D83" s="81" t="s">
        <v>63</v>
      </c>
      <c r="E83" s="77">
        <v>0.26</v>
      </c>
      <c r="F83" s="82">
        <v>0.62</v>
      </c>
    </row>
    <row r="84" spans="1:6" ht="24">
      <c r="A84" s="83" t="s">
        <v>51</v>
      </c>
      <c r="B84" s="84">
        <v>0.65</v>
      </c>
      <c r="D84" s="79" t="s">
        <v>64</v>
      </c>
      <c r="E84" s="76">
        <v>0.4</v>
      </c>
      <c r="F84" s="80">
        <v>0.53</v>
      </c>
    </row>
    <row r="85" spans="1:6" ht="24" customHeight="1" thickBot="1">
      <c r="A85" s="85" t="s">
        <v>52</v>
      </c>
      <c r="B85" s="86">
        <v>0.2068</v>
      </c>
      <c r="D85" s="83" t="s">
        <v>65</v>
      </c>
      <c r="E85" s="78">
        <v>0.37</v>
      </c>
      <c r="F85" s="84">
        <v>0.5</v>
      </c>
    </row>
    <row r="86" spans="1:6" ht="36.75" thickBot="1">
      <c r="A86" s="131" t="s">
        <v>53</v>
      </c>
      <c r="B86" s="132"/>
      <c r="D86" s="79" t="s">
        <v>66</v>
      </c>
      <c r="E86" s="76">
        <v>0.26</v>
      </c>
      <c r="F86" s="80">
        <v>0.39</v>
      </c>
    </row>
    <row r="87" spans="1:6" ht="24">
      <c r="A87" s="79" t="s">
        <v>54</v>
      </c>
      <c r="B87" s="80">
        <v>0.13</v>
      </c>
      <c r="D87" s="81" t="s">
        <v>67</v>
      </c>
      <c r="E87" s="89">
        <v>0.355</v>
      </c>
      <c r="F87" s="82">
        <v>0.42</v>
      </c>
    </row>
    <row r="88" spans="1:6" ht="96">
      <c r="A88" s="81" t="s">
        <v>55</v>
      </c>
      <c r="B88" s="87" t="s">
        <v>77</v>
      </c>
      <c r="D88" s="79" t="s">
        <v>68</v>
      </c>
      <c r="E88" s="76">
        <v>0.46</v>
      </c>
      <c r="F88" s="80">
        <v>0.55</v>
      </c>
    </row>
    <row r="89" spans="1:6" ht="48.75" thickBot="1">
      <c r="A89" s="85" t="s">
        <v>56</v>
      </c>
      <c r="B89" s="88" t="s">
        <v>57</v>
      </c>
      <c r="D89" s="81" t="s">
        <v>69</v>
      </c>
      <c r="E89" s="77">
        <v>0.3</v>
      </c>
      <c r="F89" s="82">
        <v>0.38</v>
      </c>
    </row>
    <row r="90" spans="4:6" ht="24">
      <c r="D90" s="79" t="s">
        <v>70</v>
      </c>
      <c r="E90" s="76">
        <v>0.34</v>
      </c>
      <c r="F90" s="80">
        <v>0.56</v>
      </c>
    </row>
    <row r="91" spans="4:6" ht="36.75" thickBot="1">
      <c r="D91" s="92" t="s">
        <v>71</v>
      </c>
      <c r="E91" s="93">
        <v>0.49</v>
      </c>
      <c r="F91" s="94">
        <v>0.6</v>
      </c>
    </row>
  </sheetData>
  <sheetProtection selectLockedCells="1"/>
  <mergeCells count="4">
    <mergeCell ref="F3:I3"/>
    <mergeCell ref="J1:K1"/>
    <mergeCell ref="A80:B80"/>
    <mergeCell ref="A86:B86"/>
  </mergeCells>
  <printOptions/>
  <pageMargins left="0.5" right="0.5" top="0.5" bottom="0.5" header="0.5" footer="0.5"/>
  <pageSetup cellComments="asDisplayed" orientation="landscape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HPB ~ UGA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Glory Griffin</dc:creator>
  <cp:keywords/>
  <dc:description/>
  <cp:lastModifiedBy>Claire Rosemary Bolton</cp:lastModifiedBy>
  <cp:lastPrinted>2008-01-25T13:55:31Z</cp:lastPrinted>
  <dcterms:created xsi:type="dcterms:W3CDTF">2003-03-14T13:49:06Z</dcterms:created>
  <dcterms:modified xsi:type="dcterms:W3CDTF">2017-09-26T17:48:01Z</dcterms:modified>
  <cp:category/>
  <cp:version/>
  <cp:contentType/>
  <cp:contentStatus/>
</cp:coreProperties>
</file>